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_rels/sheet1.xml.rels" ContentType="application/vnd.openxmlformats-package.relationships+xml"/>
  <Override PartName="/xl/sharedStrings.xml" ContentType="application/vnd.openxmlformats-officedocument.spreadsheetml.sharedStrings+xml"/>
  <Override PartName="/xl/comments1.xml" ContentType="application/vnd.openxmlformats-officedocument.spreadsheetml.comments+xml"/>
  <Override PartName="/xl/drawings/vmlDrawing1.vml" ContentType="application/vnd.openxmlformats-officedocument.vmlDrawing"/>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heet1" sheetId="1" state="visible" r:id="rId2"/>
  </sheets>
  <definedNames>
    <definedName function="false" hidden="false" localSheetId="0" name="_xlnm.Print_Area" vbProcedure="false">Sheet1!$A$1:$N$406</definedName>
    <definedName function="false" hidden="false" localSheetId="0" name="_xlnm.Print_Titles" vbProcedure="false">Sheet1!$3:$4</definedName>
    <definedName function="false" hidden="false" localSheetId="0" name="_xlnm.Print_Area_0" vbProcedure="false">Sheet1!$A$3:$L$406</definedName>
  </definedNames>
  <calcPr iterateCount="100" refMode="A1" iterate="false" iterateDelta="0.0001"/>
  <extLst>
    <ext xmlns:loext="http://schemas.libreoffice.org/" uri="{7626C862-2A13-11E5-B345-FEFF819CDC9F}">
      <loext:extCalcPr stringRefSyntax="ExcelA1"/>
    </ext>
  </extLst>
</workbook>
</file>

<file path=xl/comments1.xml><?xml version="1.0" encoding="utf-8"?>
<comments xmlns="http://schemas.openxmlformats.org/spreadsheetml/2006/main" xmlns:xdr="http://schemas.openxmlformats.org/drawingml/2006/spreadsheetDrawing">
  <authors>
    <author> </author>
  </authors>
  <commentList>
    <comment ref="M9" authorId="0">
      <text>
        <r>
          <rPr>
            <sz val="11"/>
            <color rgb="FF000000"/>
            <rFont val="Calibri"/>
            <family val="2"/>
            <charset val="1"/>
          </rPr>
          <t xml:space="preserve">Based on milliage provided by Treasury
</t>
        </r>
      </text>
    </comment>
    <comment ref="M10" authorId="0">
      <text>
        <r>
          <rPr>
            <sz val="11"/>
            <color rgb="FF000000"/>
            <rFont val="Calibri"/>
            <family val="2"/>
            <charset val="1"/>
          </rPr>
          <t xml:space="preserve">Ron Mozer:
</t>
        </r>
        <r>
          <rPr>
            <sz val="9"/>
            <color rgb="FF000000"/>
            <rFont val="Tahoma"/>
            <family val="0"/>
            <charset val="1"/>
          </rPr>
          <t xml:space="preserve">Based on folks like Ursla and Buzzy, many did not want Prior admin to get the money but now will pay</t>
        </r>
      </text>
    </comment>
    <comment ref="M13" authorId="0">
      <text>
        <r>
          <rPr>
            <sz val="11"/>
            <color rgb="FF000000"/>
            <rFont val="Calibri"/>
            <family val="2"/>
            <charset val="1"/>
          </rPr>
          <t xml:space="preserve">Reported by Treasurer to be $2058000 during  Dec council meeting</t>
        </r>
      </text>
    </comment>
    <comment ref="M30" authorId="0">
      <text>
        <r>
          <rPr>
            <sz val="11"/>
            <color rgb="FF000000"/>
            <rFont val="Calibri"/>
            <family val="2"/>
            <charset val="1"/>
          </rPr>
          <t xml:space="preserve">No Change</t>
        </r>
      </text>
    </comment>
    <comment ref="M34" authorId="0">
      <text>
        <r>
          <rPr>
            <sz val="11"/>
            <color rgb="FF000000"/>
            <rFont val="Calibri"/>
            <family val="2"/>
            <charset val="1"/>
          </rPr>
          <t xml:space="preserve">No Change
</t>
        </r>
      </text>
    </comment>
    <comment ref="M40" authorId="0">
      <text>
        <r>
          <rPr>
            <sz val="11"/>
            <color rgb="FF000000"/>
            <rFont val="Calibri"/>
            <family val="2"/>
            <charset val="1"/>
          </rPr>
          <t xml:space="preserve">No change</t>
        </r>
      </text>
    </comment>
    <comment ref="M48" authorId="0">
      <text>
        <r>
          <rPr>
            <sz val="11"/>
            <color rgb="FF000000"/>
            <rFont val="Calibri"/>
            <family val="2"/>
            <charset val="1"/>
          </rPr>
          <t xml:space="preserve">Using numbers suggested by existing admin</t>
        </r>
      </text>
    </comment>
    <comment ref="M60" authorId="0">
      <text>
        <r>
          <rPr>
            <sz val="11"/>
            <color rgb="FF000000"/>
            <rFont val="Calibri"/>
            <family val="2"/>
            <charset val="1"/>
          </rPr>
          <t xml:space="preserve">This is ARP money.  If so we need to assure we are spending it according to the rules</t>
        </r>
      </text>
    </comment>
    <comment ref="M61" authorId="0">
      <text>
        <r>
          <rPr>
            <sz val="11"/>
            <color rgb="FF000000"/>
            <rFont val="Calibri"/>
            <family val="2"/>
            <charset val="1"/>
          </rPr>
          <t xml:space="preserve">Not included in revenue stream
</t>
        </r>
      </text>
    </comment>
    <comment ref="M73" authorId="0">
      <text>
        <r>
          <rPr>
            <sz val="11"/>
            <color rgb="FF000000"/>
            <rFont val="Calibri"/>
            <family val="2"/>
            <charset val="1"/>
          </rPr>
          <t xml:space="preserve">Just a gut feeling  this was reduced slightly
</t>
        </r>
      </text>
    </comment>
    <comment ref="M77" authorId="0">
      <text>
        <r>
          <rPr>
            <sz val="11"/>
            <color rgb="FF000000"/>
            <rFont val="Calibri"/>
            <family val="2"/>
            <charset val="1"/>
          </rPr>
          <t xml:space="preserve">More in line with prior experience</t>
        </r>
      </text>
    </comment>
    <comment ref="M87" authorId="0">
      <text>
        <r>
          <rPr>
            <sz val="11"/>
            <color rgb="FF000000"/>
            <rFont val="Calibri"/>
            <family val="2"/>
            <charset val="1"/>
          </rPr>
          <t xml:space="preserve">Why was 2020 the last time we saw anything
</t>
        </r>
      </text>
    </comment>
    <comment ref="M104" authorId="0">
      <text>
        <r>
          <rPr>
            <sz val="11"/>
            <color rgb="FF000000"/>
            <rFont val="Calibri"/>
            <family val="2"/>
            <charset val="1"/>
          </rPr>
          <t xml:space="preserve">I understand many are now using other muni facilities</t>
        </r>
      </text>
    </comment>
    <comment ref="M110" authorId="0">
      <text>
        <r>
          <rPr>
            <sz val="11"/>
            <color rgb="FF000000"/>
            <rFont val="Calibri"/>
            <family val="2"/>
            <charset val="1"/>
          </rPr>
          <t xml:space="preserve">This as others require good code enforcement</t>
        </r>
      </text>
    </comment>
    <comment ref="M129" authorId="0">
      <text>
        <r>
          <rPr>
            <sz val="11"/>
            <color rgb="FF000000"/>
            <rFont val="Calibri"/>
            <family val="2"/>
            <charset val="1"/>
          </rPr>
          <t xml:space="preserve">WCHA has opted out</t>
        </r>
      </text>
    </comment>
    <comment ref="M131" authorId="0">
      <text>
        <r>
          <rPr>
            <sz val="11"/>
            <color rgb="FF000000"/>
            <rFont val="Calibri"/>
            <family val="2"/>
            <charset val="1"/>
          </rPr>
          <t xml:space="preserve">Why was this so high before?</t>
        </r>
      </text>
    </comment>
    <comment ref="M146" authorId="0">
      <text>
        <r>
          <rPr>
            <sz val="11"/>
            <color rgb="FF000000"/>
            <rFont val="Calibri"/>
            <family val="2"/>
            <charset val="1"/>
          </rPr>
          <t xml:space="preserve">Best Medical / Annex Building
</t>
        </r>
      </text>
    </comment>
    <comment ref="M152" authorId="0">
      <text>
        <r>
          <rPr>
            <sz val="11"/>
            <color rgb="FF000000"/>
            <rFont val="Calibri"/>
            <family val="2"/>
            <charset val="1"/>
          </rPr>
          <t xml:space="preserve">Does anybody have a better estimate?
</t>
        </r>
      </text>
    </comment>
    <comment ref="M153" authorId="0">
      <text>
        <r>
          <rPr>
            <sz val="11"/>
            <color rgb="FF000000"/>
            <rFont val="Calibri"/>
            <family val="2"/>
            <charset val="1"/>
          </rPr>
          <t xml:space="preserve">This money is restricted to Sewer Repairs and upgrades. Not in total revenue
</t>
        </r>
      </text>
    </comment>
    <comment ref="M155" authorId="0">
      <text>
        <r>
          <rPr>
            <sz val="11"/>
            <color rgb="FF000000"/>
            <rFont val="Calibri"/>
            <family val="2"/>
            <charset val="1"/>
          </rPr>
          <t xml:space="preserve">Accounted for in Expenses in 463</t>
        </r>
      </text>
    </comment>
    <comment ref="M157" authorId="0">
      <text>
        <r>
          <rPr>
            <sz val="11"/>
            <color rgb="FF000000"/>
            <rFont val="Calibri"/>
            <family val="2"/>
            <charset val="1"/>
          </rPr>
          <t xml:space="preserve">Only liquid fuels and parks are considered revenue. Line Usage is very restrictive and separate
</t>
        </r>
      </text>
    </comment>
    <comment ref="M160" authorId="0">
      <text>
        <r>
          <rPr>
            <sz val="11"/>
            <color rgb="FF000000"/>
            <rFont val="Calibri"/>
            <family val="2"/>
            <charset val="1"/>
          </rPr>
          <t xml:space="preserve">It is highly likely we will have to do an internal loan from Line Usage to make payroll.  This has to be paid back with interest and treated as a loan
</t>
        </r>
      </text>
    </comment>
    <comment ref="M181" authorId="0">
      <text>
        <r>
          <rPr>
            <sz val="11"/>
            <color rgb="FF000000"/>
            <rFont val="Calibri"/>
            <family val="2"/>
            <charset val="1"/>
          </rPr>
          <t xml:space="preserve">$
50K to $65K/yr 
DOE</t>
        </r>
      </text>
    </comment>
    <comment ref="M185" authorId="0">
      <text>
        <r>
          <rPr>
            <sz val="11"/>
            <color rgb="FF000000"/>
            <rFont val="Calibri"/>
            <family val="2"/>
            <charset val="1"/>
          </rPr>
          <t xml:space="preserve">?? is this right for the controller?</t>
        </r>
      </text>
    </comment>
    <comment ref="M192" authorId="0">
      <text>
        <r>
          <rPr>
            <sz val="11"/>
            <color rgb="FF000000"/>
            <rFont val="Calibri"/>
            <family val="2"/>
            <charset val="1"/>
          </rPr>
          <t xml:space="preserve">Increase due to software and consulting</t>
        </r>
      </text>
    </comment>
    <comment ref="M196" authorId="0">
      <text>
        <r>
          <rPr>
            <sz val="11"/>
            <color rgb="FF000000"/>
            <rFont val="Calibri"/>
            <family val="2"/>
            <charset val="1"/>
          </rPr>
          <t xml:space="preserve">Need to review personnel pay but already this year we are up.
</t>
        </r>
      </text>
    </comment>
    <comment ref="M208" authorId="0">
      <text>
        <r>
          <rPr>
            <sz val="11"/>
            <color rgb="FF000000"/>
            <rFont val="Calibri"/>
            <family val="2"/>
            <charset val="1"/>
          </rPr>
          <t xml:space="preserve">Anticipated due to Prior Admin caused issues</t>
        </r>
      </text>
    </comment>
    <comment ref="M216" authorId="0">
      <text>
        <r>
          <rPr>
            <sz val="11"/>
            <color rgb="FF000000"/>
            <rFont val="Calibri"/>
            <family val="2"/>
            <charset val="1"/>
          </rPr>
          <t xml:space="preserve">See item 403-325.  Are we duplicating expenses?</t>
        </r>
      </text>
    </comment>
    <comment ref="M222" authorId="0">
      <text>
        <r>
          <rPr>
            <sz val="11"/>
            <color rgb="FF000000"/>
            <rFont val="Calibri"/>
            <family val="2"/>
            <charset val="1"/>
          </rPr>
          <t xml:space="preserve">Gas prices up</t>
        </r>
      </text>
    </comment>
    <comment ref="M223" authorId="0">
      <text>
        <r>
          <rPr>
            <sz val="11"/>
            <color rgb="FF000000"/>
            <rFont val="Calibri"/>
            <family val="2"/>
            <charset val="1"/>
          </rPr>
          <t xml:space="preserve">Phone System?</t>
        </r>
      </text>
    </comment>
    <comment ref="M224" authorId="0">
      <text>
        <r>
          <rPr>
            <sz val="11"/>
            <color rgb="FF000000"/>
            <rFont val="Calibri"/>
            <family val="2"/>
            <charset val="1"/>
          </rPr>
          <t xml:space="preserve">What is this?</t>
        </r>
      </text>
    </comment>
    <comment ref="M225" authorId="0">
      <text>
        <r>
          <rPr>
            <sz val="11"/>
            <color rgb="FF000000"/>
            <rFont val="Calibri"/>
            <family val="2"/>
            <charset val="1"/>
          </rPr>
          <t xml:space="preserve">We spent this last year.  Why would it go down?</t>
        </r>
      </text>
    </comment>
    <comment ref="M226" authorId="0">
      <text>
        <r>
          <rPr>
            <sz val="11"/>
            <color rgb="FF000000"/>
            <rFont val="Calibri"/>
            <family val="2"/>
            <charset val="1"/>
          </rPr>
          <t xml:space="preserve">Two buildings now (current + annex)?</t>
        </r>
      </text>
    </comment>
    <comment ref="M228" authorId="0">
      <text>
        <r>
          <rPr>
            <sz val="11"/>
            <color rgb="FF000000"/>
            <rFont val="Calibri"/>
            <family val="2"/>
            <charset val="1"/>
          </rPr>
          <t xml:space="preserve">Mold remediation?</t>
        </r>
      </text>
    </comment>
    <comment ref="M233" authorId="0">
      <text>
        <r>
          <rPr>
            <sz val="11"/>
            <color rgb="FF000000"/>
            <rFont val="Calibri"/>
            <family val="2"/>
            <charset val="1"/>
          </rPr>
          <t xml:space="preserve">Note the bonus or ? Paid this year...</t>
        </r>
      </text>
    </comment>
    <comment ref="M234" authorId="0">
      <text>
        <r>
          <rPr>
            <sz val="11"/>
            <color rgb="FF000000"/>
            <rFont val="Calibri"/>
            <family val="2"/>
            <charset val="1"/>
          </rPr>
          <t xml:space="preserve">Again, why when it is expected we will spend 852,582 in 2021?</t>
        </r>
      </text>
    </comment>
    <comment ref="M235" authorId="0">
      <text>
        <r>
          <rPr>
            <sz val="11"/>
            <color rgb="FF000000"/>
            <rFont val="Calibri"/>
            <family val="2"/>
            <charset val="1"/>
          </rPr>
          <t xml:space="preserve">It looks to me that the clerk was given a raise?</t>
        </r>
      </text>
    </comment>
    <comment ref="M236" authorId="0">
      <text>
        <r>
          <rPr>
            <sz val="11"/>
            <color rgb="FF000000"/>
            <rFont val="Calibri"/>
            <family val="2"/>
            <charset val="1"/>
          </rPr>
          <t xml:space="preserve">What is this and why did they think it would be down?
</t>
        </r>
      </text>
    </comment>
    <comment ref="M250" authorId="0">
      <text>
        <r>
          <rPr>
            <sz val="11"/>
            <color rgb="FF000000"/>
            <rFont val="Calibri"/>
            <family val="2"/>
            <charset val="1"/>
          </rPr>
          <t xml:space="preserve">Yes I think they want and need different uniforms
</t>
        </r>
      </text>
    </comment>
    <comment ref="M252" authorId="0">
      <text>
        <r>
          <rPr>
            <sz val="11"/>
            <color rgb="FF000000"/>
            <rFont val="Calibri"/>
            <family val="2"/>
            <charset val="1"/>
          </rPr>
          <t xml:space="preserve">Why would this be down?</t>
        </r>
      </text>
    </comment>
    <comment ref="M254" authorId="0">
      <text>
        <r>
          <rPr>
            <sz val="11"/>
            <color rgb="FF000000"/>
            <rFont val="Calibri"/>
            <family val="2"/>
            <charset val="1"/>
          </rPr>
          <t xml:space="preserve">Cut durastically
</t>
        </r>
      </text>
    </comment>
    <comment ref="M255" authorId="0">
      <text>
        <r>
          <rPr>
            <sz val="11"/>
            <color rgb="FF000000"/>
            <rFont val="Calibri"/>
            <family val="2"/>
            <charset val="1"/>
          </rPr>
          <t xml:space="preserve">Cut back $4000</t>
        </r>
      </text>
    </comment>
    <comment ref="M257" authorId="0">
      <text>
        <r>
          <rPr>
            <sz val="11"/>
            <color rgb="FF000000"/>
            <rFont val="Calibri"/>
            <family val="2"/>
            <charset val="1"/>
          </rPr>
          <t xml:space="preserve">Police Car
</t>
        </r>
      </text>
    </comment>
    <comment ref="M268" authorId="0">
      <text>
        <r>
          <rPr>
            <sz val="11"/>
            <color rgb="FF000000"/>
            <rFont val="Calibri"/>
            <family val="2"/>
            <charset val="1"/>
          </rPr>
          <t xml:space="preserve">Acording to Lou, this is $200/month historicaly</t>
        </r>
      </text>
    </comment>
    <comment ref="M270" authorId="0">
      <text>
        <r>
          <rPr>
            <sz val="11"/>
            <color rgb="FF000000"/>
            <rFont val="Calibri"/>
            <family val="2"/>
            <charset val="1"/>
          </rPr>
          <t xml:space="preserve">They got a big infusion last year and should be good for a long time</t>
        </r>
      </text>
    </comment>
    <comment ref="M271" authorId="0">
      <text>
        <r>
          <rPr>
            <sz val="11"/>
            <color rgb="FF000000"/>
            <rFont val="Calibri"/>
            <family val="2"/>
            <charset val="1"/>
          </rPr>
          <t xml:space="preserve">Notice they failed to pay this last year</t>
        </r>
      </text>
    </comment>
    <comment ref="M280" authorId="0">
      <text>
        <r>
          <rPr>
            <sz val="11"/>
            <color rgb="FF000000"/>
            <rFont val="Calibri"/>
            <family val="2"/>
            <charset val="1"/>
          </rPr>
          <t xml:space="preserve">New Code enforcement officers</t>
        </r>
      </text>
    </comment>
    <comment ref="M281" authorId="0">
      <text>
        <r>
          <rPr>
            <sz val="11"/>
            <color rgb="FF000000"/>
            <rFont val="Calibri"/>
            <family val="2"/>
            <charset val="1"/>
          </rPr>
          <t xml:space="preserve">Part time support from k2</t>
        </r>
      </text>
    </comment>
    <comment ref="M282" authorId="0">
      <text>
        <r>
          <rPr>
            <sz val="11"/>
            <color rgb="FF000000"/>
            <rFont val="Calibri"/>
            <family val="2"/>
            <charset val="1"/>
          </rPr>
          <t xml:space="preserve">Anticipated supplies</t>
        </r>
      </text>
    </comment>
    <comment ref="M284" authorId="0">
      <text>
        <r>
          <rPr>
            <sz val="11"/>
            <color rgb="FF000000"/>
            <rFont val="Calibri"/>
            <family val="2"/>
            <charset val="1"/>
          </rPr>
          <t xml:space="preserve">Expected need</t>
        </r>
      </text>
    </comment>
    <comment ref="M285" authorId="0">
      <text>
        <r>
          <rPr>
            <sz val="11"/>
            <color rgb="FF000000"/>
            <rFont val="Calibri"/>
            <family val="2"/>
            <charset val="1"/>
          </rPr>
          <t xml:space="preserve">Expected need</t>
        </r>
      </text>
    </comment>
    <comment ref="M286" authorId="0">
      <text>
        <r>
          <rPr>
            <sz val="11"/>
            <color rgb="FF000000"/>
            <rFont val="Calibri"/>
            <family val="2"/>
            <charset val="1"/>
          </rPr>
          <t xml:space="preserve">We will likely have to pay for training</t>
        </r>
      </text>
    </comment>
    <comment ref="M291" authorId="0">
      <text>
        <r>
          <rPr>
            <sz val="11"/>
            <color rgb="FF000000"/>
            <rFont val="Calibri"/>
            <family val="2"/>
            <charset val="1"/>
          </rPr>
          <t xml:space="preserve">Is this known yet?</t>
        </r>
      </text>
    </comment>
    <comment ref="M299" authorId="0">
      <text>
        <r>
          <rPr>
            <sz val="11"/>
            <color rgb="FF000000"/>
            <rFont val="Calibri"/>
            <family val="2"/>
            <charset val="1"/>
          </rPr>
          <t xml:space="preserve">Need to hire somebody to keep up</t>
        </r>
      </text>
    </comment>
    <comment ref="M300" authorId="0">
      <text>
        <r>
          <rPr>
            <sz val="11"/>
            <color rgb="FF000000"/>
            <rFont val="Calibri"/>
            <family val="2"/>
            <charset val="1"/>
          </rPr>
          <t xml:space="preserve">Need to get part time to keep up..
</t>
        </r>
      </text>
    </comment>
    <comment ref="M304" authorId="0">
      <text>
        <r>
          <rPr>
            <sz val="11"/>
            <color rgb="FF000000"/>
            <rFont val="Calibri"/>
            <family val="2"/>
            <charset val="1"/>
          </rPr>
          <t xml:space="preserve">What is needed?
</t>
        </r>
      </text>
    </comment>
    <comment ref="M305" authorId="0">
      <text>
        <r>
          <rPr>
            <sz val="11"/>
            <color rgb="FF000000"/>
            <rFont val="Calibri"/>
            <family val="2"/>
            <charset val="1"/>
          </rPr>
          <t xml:space="preserve">Again, new truck or what?</t>
        </r>
      </text>
    </comment>
    <comment ref="M306" authorId="0">
      <text>
        <r>
          <rPr>
            <sz val="11"/>
            <color rgb="FF000000"/>
            <rFont val="Calibri"/>
            <family val="2"/>
            <charset val="1"/>
          </rPr>
          <t xml:space="preserve">What for?</t>
        </r>
      </text>
    </comment>
    <comment ref="M314" authorId="0">
      <text>
        <r>
          <rPr>
            <sz val="11"/>
            <color rgb="FF000000"/>
            <rFont val="Calibri"/>
            <family val="2"/>
            <charset val="1"/>
          </rPr>
          <t xml:space="preserve">I will look into this</t>
        </r>
      </text>
    </comment>
    <comment ref="M319" authorId="0">
      <text>
        <r>
          <rPr>
            <sz val="11"/>
            <color rgb="FF000000"/>
            <rFont val="Calibri"/>
            <family val="2"/>
            <charset val="1"/>
          </rPr>
          <t xml:space="preserve">If nothing else we make improvements (maybe even christmas)</t>
        </r>
      </text>
    </comment>
    <comment ref="M323" authorId="0">
      <text>
        <r>
          <rPr>
            <sz val="11"/>
            <color rgb="FF000000"/>
            <rFont val="Calibri"/>
            <family val="2"/>
            <charset val="1"/>
          </rPr>
          <t xml:space="preserve">Fix pot holes?</t>
        </r>
      </text>
    </comment>
    <comment ref="M331" authorId="0">
      <text>
        <r>
          <rPr>
            <sz val="11"/>
            <color rgb="FF000000"/>
            <rFont val="Calibri"/>
            <family val="2"/>
            <charset val="1"/>
          </rPr>
          <t xml:space="preserve">I don’t know what this is</t>
        </r>
      </text>
    </comment>
    <comment ref="M335" authorId="0">
      <text>
        <r>
          <rPr>
            <sz val="11"/>
            <color rgb="FF000000"/>
            <rFont val="Calibri"/>
            <family val="2"/>
            <charset val="1"/>
          </rPr>
          <t xml:space="preserve">Again what is this?</t>
        </r>
      </text>
    </comment>
    <comment ref="M339" authorId="0">
      <text>
        <r>
          <rPr>
            <sz val="11"/>
            <color rgb="FF000000"/>
            <rFont val="Calibri"/>
            <family val="2"/>
            <charset val="1"/>
          </rPr>
          <t xml:space="preserve">From CDBG Application
</t>
        </r>
      </text>
    </comment>
    <comment ref="M341" authorId="0">
      <text>
        <r>
          <rPr>
            <sz val="11"/>
            <color rgb="FF000000"/>
            <rFont val="Calibri"/>
            <family val="2"/>
            <charset val="1"/>
          </rPr>
          <t xml:space="preserve">From CDBG Application
</t>
        </r>
      </text>
    </comment>
    <comment ref="M342" authorId="0">
      <text>
        <r>
          <rPr>
            <sz val="11"/>
            <color rgb="FF000000"/>
            <rFont val="Calibri"/>
            <family val="2"/>
            <charset val="1"/>
          </rPr>
          <t xml:space="preserve">From CDBG (heating and cooling at Civic Center)
</t>
        </r>
      </text>
    </comment>
    <comment ref="M343" authorId="0">
      <text>
        <r>
          <rPr>
            <sz val="11"/>
            <color rgb="FF000000"/>
            <rFont val="Calibri"/>
            <family val="2"/>
            <charset val="1"/>
          </rPr>
          <t xml:space="preserve">From CDBG
</t>
        </r>
      </text>
    </comment>
    <comment ref="M344" authorId="0">
      <text>
        <r>
          <rPr>
            <sz val="11"/>
            <color rgb="FF000000"/>
            <rFont val="Calibri"/>
            <family val="2"/>
            <charset val="1"/>
          </rPr>
          <t xml:space="preserve">Matches CDBG grant (excluding any admin fees)
</t>
        </r>
      </text>
    </comment>
    <comment ref="M347" authorId="0">
      <text>
        <r>
          <rPr>
            <sz val="11"/>
            <color rgb="FF000000"/>
            <rFont val="Calibri"/>
            <family val="2"/>
            <charset val="1"/>
          </rPr>
          <t xml:space="preserve">From self loan includes 4% interest
</t>
        </r>
      </text>
    </comment>
    <comment ref="M348" authorId="0">
      <text>
        <r>
          <rPr>
            <sz val="11"/>
            <color rgb="FF000000"/>
            <rFont val="Calibri"/>
            <family val="2"/>
            <charset val="1"/>
          </rPr>
          <t xml:space="preserve">This and 472-000 from Debt Service tax
</t>
        </r>
      </text>
    </comment>
    <comment ref="M349" authorId="0">
      <text>
        <r>
          <rPr>
            <sz val="11"/>
            <color rgb="FF000000"/>
            <rFont val="Calibri"/>
            <family val="2"/>
            <charset val="1"/>
          </rPr>
          <t xml:space="preserve">We do not pay USDA until project completion</t>
        </r>
      </text>
    </comment>
    <comment ref="M350" authorId="0">
      <text>
        <r>
          <rPr>
            <sz val="11"/>
            <color rgb="FF000000"/>
            <rFont val="Calibri"/>
            <family val="2"/>
            <charset val="1"/>
          </rPr>
          <t xml:space="preserve">This is handled by Sewage Authority and not part of this budget</t>
        </r>
      </text>
    </comment>
    <comment ref="M354" authorId="0">
      <text>
        <r>
          <rPr>
            <sz val="11"/>
            <color rgb="FF000000"/>
            <rFont val="Calibri"/>
            <family val="2"/>
            <charset val="1"/>
          </rPr>
          <t xml:space="preserve">Note, Debt Service will only cover $435,581.  We have to make the the rest from the General fund</t>
        </r>
      </text>
    </comment>
    <comment ref="M358" authorId="0">
      <text>
        <r>
          <rPr>
            <sz val="11"/>
            <color rgb="FF000000"/>
            <rFont val="Calibri"/>
            <family val="2"/>
            <charset val="1"/>
          </rPr>
          <t xml:space="preserve">New employ?</t>
        </r>
      </text>
    </comment>
    <comment ref="M365" authorId="0">
      <text>
        <r>
          <rPr>
            <sz val="11"/>
            <color rgb="FF000000"/>
            <rFont val="Calibri"/>
            <family val="2"/>
            <charset val="1"/>
          </rPr>
          <t xml:space="preserve">New AC and possible council chamber?</t>
        </r>
      </text>
    </comment>
    <comment ref="M371" authorId="0">
      <text>
        <r>
          <rPr>
            <sz val="11"/>
            <color rgb="FF000000"/>
            <rFont val="Calibri"/>
            <family val="2"/>
            <charset val="1"/>
          </rPr>
          <t xml:space="preserve">Deductable for losses as a result of Matt
</t>
        </r>
      </text>
    </comment>
    <comment ref="M375" authorId="0">
      <text>
        <r>
          <rPr>
            <sz val="11"/>
            <color rgb="FF000000"/>
            <rFont val="Calibri"/>
            <family val="2"/>
            <charset val="1"/>
          </rPr>
          <t xml:space="preserve">I doubt it goes down</t>
        </r>
      </text>
    </comment>
    <comment ref="M381" authorId="0">
      <text>
        <r>
          <rPr>
            <sz val="11"/>
            <color rgb="FF000000"/>
            <rFont val="Calibri"/>
            <family val="2"/>
            <charset val="1"/>
          </rPr>
          <t xml:space="preserve">Again, I doubt it goes down</t>
        </r>
      </text>
    </comment>
    <comment ref="M385" authorId="0">
      <text>
        <r>
          <rPr>
            <sz val="11"/>
            <color rgb="FF000000"/>
            <rFont val="Calibri"/>
            <family val="2"/>
            <charset val="1"/>
          </rPr>
          <t xml:space="preserve">Again its not going down...</t>
        </r>
      </text>
    </comment>
    <comment ref="M389" authorId="0">
      <text>
        <r>
          <rPr>
            <sz val="11"/>
            <color rgb="FF000000"/>
            <rFont val="Calibri"/>
            <family val="2"/>
            <charset val="1"/>
          </rPr>
          <t xml:space="preserve">Extrapolated from this year
</t>
        </r>
      </text>
    </comment>
    <comment ref="N153" authorId="0">
      <text>
        <r>
          <rPr>
            <sz val="11"/>
            <color rgb="FF000000"/>
            <rFont val="Calibri"/>
            <family val="2"/>
            <charset val="1"/>
          </rPr>
          <t xml:space="preserve">$22 * 3386users sewer bills
</t>
        </r>
      </text>
    </comment>
    <comment ref="N354" authorId="0">
      <text>
        <r>
          <rPr>
            <sz val="11"/>
            <color rgb="FF000000"/>
            <rFont val="Calibri"/>
            <family val="2"/>
            <charset val="1"/>
          </rPr>
          <t xml:space="preserve">This is what we are getting from our taxes (intended to pay long term bonds)
</t>
        </r>
      </text>
    </comment>
  </commentList>
</comments>
</file>

<file path=xl/sharedStrings.xml><?xml version="1.0" encoding="utf-8"?>
<sst xmlns="http://schemas.openxmlformats.org/spreadsheetml/2006/main" count="608" uniqueCount="576">
  <si>
    <r>
      <rPr>
        <b val="true"/>
        <sz val="11"/>
        <color rgb="FF000000"/>
        <rFont val="Calibri"/>
        <family val="2"/>
        <charset val="1"/>
      </rPr>
      <t xml:space="preserve">Note: This budget uses a millage value of $48,431.11 per mill as obtained from the Treasury department based on last years collection.  </t>
    </r>
    <r>
      <rPr>
        <b val="true"/>
        <sz val="11"/>
        <color rgb="FF2A6099"/>
        <rFont val="Calibri"/>
        <family val="2"/>
        <charset val="1"/>
      </rPr>
      <t xml:space="preserve">Those items in Blue are not included in the total revenue stream but shown for reference only.  They are special funds that have restrictions as per Federal and State laws.  These include the American Rescue Grant and Line Usage.</t>
    </r>
  </si>
  <si>
    <t xml:space="preserve">2022 A</t>
  </si>
  <si>
    <t xml:space="preserve">Tax </t>
  </si>
  <si>
    <t xml:space="preserve">Actual</t>
  </si>
  <si>
    <t xml:space="preserve">Budget</t>
  </si>
  <si>
    <t xml:space="preserve">jan/oct</t>
  </si>
  <si>
    <t xml:space="preserve">Jan-Oct</t>
  </si>
  <si>
    <t xml:space="preserve">Extrapolated</t>
  </si>
  <si>
    <t xml:space="preserve">Revised </t>
  </si>
  <si>
    <t xml:space="preserve">Allocation</t>
  </si>
  <si>
    <t xml:space="preserve">REVENUE</t>
  </si>
  <si>
    <t xml:space="preserve">37.43 mills</t>
  </si>
  <si>
    <t xml:space="preserve">43.11mills</t>
  </si>
  <si>
    <t xml:space="preserve">43.11 mills</t>
  </si>
  <si>
    <t xml:space="preserve">Millage Value</t>
  </si>
  <si>
    <t xml:space="preserve">Real Estates Taxes - 301</t>
  </si>
  <si>
    <t xml:space="preserve">301-100</t>
  </si>
  <si>
    <t xml:space="preserve">Real Estate - Current</t>
  </si>
  <si>
    <t xml:space="preserve">301-200</t>
  </si>
  <si>
    <t xml:space="preserve">Real Estate - Prior</t>
  </si>
  <si>
    <t xml:space="preserve">301-300</t>
  </si>
  <si>
    <t xml:space="preserve">Del Re Tax Pennalty</t>
  </si>
  <si>
    <t xml:space="preserve">301-400</t>
  </si>
  <si>
    <t xml:space="preserve">Tax Claim Bureau</t>
  </si>
  <si>
    <t xml:space="preserve">Total Real Estates Taxes</t>
  </si>
  <si>
    <t xml:space="preserve">Act 511 Taxes-310</t>
  </si>
  <si>
    <t xml:space="preserve">310-010</t>
  </si>
  <si>
    <t xml:space="preserve">Real Estate Transfer Tax</t>
  </si>
  <si>
    <t xml:space="preserve">310-021</t>
  </si>
  <si>
    <t xml:space="preserve">Earned Inc, Tax - Current Year</t>
  </si>
  <si>
    <t xml:space="preserve">310-031</t>
  </si>
  <si>
    <t xml:space="preserve">Mercantile Tax - Current Year</t>
  </si>
  <si>
    <t xml:space="preserve">310-041</t>
  </si>
  <si>
    <t xml:space="preserve">LST Tax</t>
  </si>
  <si>
    <t xml:space="preserve">Total Act 511 Taxes</t>
  </si>
  <si>
    <t xml:space="preserve">Licenses &amp;  Permits-320</t>
  </si>
  <si>
    <t xml:space="preserve">320-030</t>
  </si>
  <si>
    <t xml:space="preserve">Plumbers License</t>
  </si>
  <si>
    <t xml:space="preserve">320-040</t>
  </si>
  <si>
    <t xml:space="preserve">Building Permit</t>
  </si>
  <si>
    <t xml:space="preserve">320-050</t>
  </si>
  <si>
    <t xml:space="preserve">Demolition Permit</t>
  </si>
  <si>
    <t xml:space="preserve">320-060</t>
  </si>
  <si>
    <t xml:space="preserve">Sewer Tap In</t>
  </si>
  <si>
    <t xml:space="preserve">320-070</t>
  </si>
  <si>
    <t xml:space="preserve">Mercantile Machines</t>
  </si>
  <si>
    <t xml:space="preserve">320-080</t>
  </si>
  <si>
    <t xml:space="preserve">Solociting Permit</t>
  </si>
  <si>
    <t xml:space="preserve">320-090</t>
  </si>
  <si>
    <t xml:space="preserve">Contractor License Fee</t>
  </si>
  <si>
    <t xml:space="preserve">Total Licenses &amp; Permits</t>
  </si>
  <si>
    <t xml:space="preserve">Cable TV Fee-321</t>
  </si>
  <si>
    <t xml:space="preserve">321-080</t>
  </si>
  <si>
    <t xml:space="preserve">Cable TV Fee</t>
  </si>
  <si>
    <t xml:space="preserve">Total Cable TV Fee</t>
  </si>
  <si>
    <t xml:space="preserve">Non-Business Lic/Permit-322</t>
  </si>
  <si>
    <t xml:space="preserve">320-082</t>
  </si>
  <si>
    <t xml:space="preserve">Street Lien</t>
  </si>
  <si>
    <t xml:space="preserve">322-040</t>
  </si>
  <si>
    <t xml:space="preserve">Chicken Permit</t>
  </si>
  <si>
    <t xml:space="preserve">322-082</t>
  </si>
  <si>
    <t xml:space="preserve">Street Opening Permit</t>
  </si>
  <si>
    <t xml:space="preserve">Total Non-Business Lic/Permit</t>
  </si>
  <si>
    <t xml:space="preserve">Fines-331</t>
  </si>
  <si>
    <t xml:space="preserve">331-010</t>
  </si>
  <si>
    <t xml:space="preserve">County Court Fines</t>
  </si>
  <si>
    <t xml:space="preserve">331-011</t>
  </si>
  <si>
    <t xml:space="preserve">Magistrate Fines</t>
  </si>
  <si>
    <t xml:space="preserve">331-012</t>
  </si>
  <si>
    <t xml:space="preserve">Mag /code Enforce.</t>
  </si>
  <si>
    <t xml:space="preserve">331-013</t>
  </si>
  <si>
    <t xml:space="preserve">State Police Fines</t>
  </si>
  <si>
    <t xml:space="preserve">331-014</t>
  </si>
  <si>
    <t xml:space="preserve">Ticket Fines</t>
  </si>
  <si>
    <t xml:space="preserve">Total Fines</t>
  </si>
  <si>
    <t xml:space="preserve">Interest &amp; Rent-341</t>
  </si>
  <si>
    <t xml:space="preserve">341-010</t>
  </si>
  <si>
    <t xml:space="preserve">Interest Income</t>
  </si>
  <si>
    <t xml:space="preserve">Total Interest &amp; Rent</t>
  </si>
  <si>
    <t xml:space="preserve">Federal Grants</t>
  </si>
  <si>
    <t xml:space="preserve">351-020</t>
  </si>
  <si>
    <t xml:space="preserve">Federal Drug Grants</t>
  </si>
  <si>
    <t xml:space="preserve">351-021</t>
  </si>
  <si>
    <t xml:space="preserve">Bullet Proof Vest Grant</t>
  </si>
  <si>
    <t xml:space="preserve">Total Federal Grants</t>
  </si>
  <si>
    <t xml:space="preserve">Federal Shared Revenues</t>
  </si>
  <si>
    <t xml:space="preserve">352-53</t>
  </si>
  <si>
    <t xml:space="preserve">Federal Entitlements to Gvt. Units</t>
  </si>
  <si>
    <t xml:space="preserve">Total Federal Shared Revenues</t>
  </si>
  <si>
    <t xml:space="preserve">State Grants/Highway &amp; Streets-354</t>
  </si>
  <si>
    <t xml:space="preserve">354-030</t>
  </si>
  <si>
    <t xml:space="preserve">Highway &amp; Streets</t>
  </si>
  <si>
    <t xml:space="preserve">354-090</t>
  </si>
  <si>
    <t xml:space="preserve">Early Intervention Grant Revenue</t>
  </si>
  <si>
    <t xml:space="preserve">354-091</t>
  </si>
  <si>
    <t xml:space="preserve">Community Dev - Demolition Grant</t>
  </si>
  <si>
    <t xml:space="preserve">354-150</t>
  </si>
  <si>
    <t xml:space="preserve">Recycling Act 101 Grant</t>
  </si>
  <si>
    <t xml:space="preserve">Total State Grant/Highway</t>
  </si>
  <si>
    <t xml:space="preserve">Intergovermental Funds-355</t>
  </si>
  <si>
    <t xml:space="preserve">355-010</t>
  </si>
  <si>
    <t xml:space="preserve">Public Utility Tax - St Aid</t>
  </si>
  <si>
    <t xml:space="preserve">355-020</t>
  </si>
  <si>
    <t xml:space="preserve">Marcellus Shale</t>
  </si>
  <si>
    <t xml:space="preserve">355-040</t>
  </si>
  <si>
    <t xml:space="preserve">Alchohol Bev Tax</t>
  </si>
  <si>
    <t xml:space="preserve">355-060</t>
  </si>
  <si>
    <t xml:space="preserve">Pension State Aid</t>
  </si>
  <si>
    <t xml:space="preserve">355-061</t>
  </si>
  <si>
    <t xml:space="preserve">Act 147 COLA</t>
  </si>
  <si>
    <t xml:space="preserve">355-071</t>
  </si>
  <si>
    <t xml:space="preserve">Vol Fire Dept</t>
  </si>
  <si>
    <t xml:space="preserve">Total Intergovermental Funds</t>
  </si>
  <si>
    <t xml:space="preserve">County/Muni Operating Grants</t>
  </si>
  <si>
    <t xml:space="preserve">357-000</t>
  </si>
  <si>
    <t xml:space="preserve">County Phare Demo Fund</t>
  </si>
  <si>
    <t xml:space="preserve">357-021</t>
  </si>
  <si>
    <t xml:space="preserve">Arcelor Mittal Grant</t>
  </si>
  <si>
    <t xml:space="preserve">357-022</t>
  </si>
  <si>
    <t xml:space="preserve">Westmoreland Co Comm Found</t>
  </si>
  <si>
    <t xml:space="preserve">Total Operating Grants</t>
  </si>
  <si>
    <t xml:space="preserve">County Housing Auth Refund-359</t>
  </si>
  <si>
    <t xml:space="preserve">359-010</t>
  </si>
  <si>
    <t xml:space="preserve">County House Authority Refund</t>
  </si>
  <si>
    <t xml:space="preserve">Total County Housing Auth Refund</t>
  </si>
  <si>
    <t xml:space="preserve">General Govt Revenue-361</t>
  </si>
  <si>
    <t xml:space="preserve">361-040</t>
  </si>
  <si>
    <t xml:space="preserve">Zoning Filing Fee</t>
  </si>
  <si>
    <t xml:space="preserve">361-060</t>
  </si>
  <si>
    <t xml:space="preserve">Municipal Lien Letter</t>
  </si>
  <si>
    <t xml:space="preserve">361-065</t>
  </si>
  <si>
    <t xml:space="preserve">Tax Certification</t>
  </si>
  <si>
    <t xml:space="preserve">361-300</t>
  </si>
  <si>
    <t xml:space="preserve">Subdivision and Land Development</t>
  </si>
  <si>
    <t xml:space="preserve">361-340</t>
  </si>
  <si>
    <t xml:space="preserve">Hearing Fee</t>
  </si>
  <si>
    <t xml:space="preserve">361-620</t>
  </si>
  <si>
    <t xml:space="preserve">Fee for Collecting Taxes for County</t>
  </si>
  <si>
    <t xml:space="preserve">361-630</t>
  </si>
  <si>
    <t xml:space="preserve">Fee for Collecting Taxes for School</t>
  </si>
  <si>
    <t xml:space="preserve">361-710</t>
  </si>
  <si>
    <t xml:space="preserve">Reproduction of Records</t>
  </si>
  <si>
    <t xml:space="preserve">Total General Govt Revenue</t>
  </si>
  <si>
    <t xml:space="preserve">Public Safety-362</t>
  </si>
  <si>
    <t xml:space="preserve">362-010</t>
  </si>
  <si>
    <t xml:space="preserve">Special Police Services Manor Hours</t>
  </si>
  <si>
    <t xml:space="preserve">362-011</t>
  </si>
  <si>
    <t xml:space="preserve">Police Reports</t>
  </si>
  <si>
    <t xml:space="preserve">362-016</t>
  </si>
  <si>
    <t xml:space="preserve">Lock-up Fees</t>
  </si>
  <si>
    <t xml:space="preserve">362-017</t>
  </si>
  <si>
    <t xml:space="preserve">Eat &amp; Drink Permit</t>
  </si>
  <si>
    <t xml:space="preserve">362-018</t>
  </si>
  <si>
    <t xml:space="preserve">Sign Permit</t>
  </si>
  <si>
    <t xml:space="preserve">362-020</t>
  </si>
  <si>
    <t xml:space="preserve">Health Inspections</t>
  </si>
  <si>
    <t xml:space="preserve">362-040</t>
  </si>
  <si>
    <t xml:space="preserve">Fire Inspection</t>
  </si>
  <si>
    <t xml:space="preserve">362-045</t>
  </si>
  <si>
    <t xml:space="preserve">Habitation Permit</t>
  </si>
  <si>
    <t xml:space="preserve">362-046</t>
  </si>
  <si>
    <t xml:space="preserve">Landlord Fee</t>
  </si>
  <si>
    <t xml:space="preserve">362-049</t>
  </si>
  <si>
    <t xml:space="preserve">Firework Permit</t>
  </si>
  <si>
    <t xml:space="preserve">362-100</t>
  </si>
  <si>
    <t xml:space="preserve">Special Police Services</t>
  </si>
  <si>
    <t xml:space="preserve">362-140</t>
  </si>
  <si>
    <t xml:space="preserve">School Guard Services</t>
  </si>
  <si>
    <t xml:space="preserve">362-300</t>
  </si>
  <si>
    <t xml:space="preserve">Dye Testing Fee</t>
  </si>
  <si>
    <t xml:space="preserve">362-400</t>
  </si>
  <si>
    <t xml:space="preserve">Protective Insp Admin UCC Fee</t>
  </si>
  <si>
    <t xml:space="preserve">Total Public Safety</t>
  </si>
  <si>
    <t xml:space="preserve">Highways &amp; Streets-363</t>
  </si>
  <si>
    <t xml:space="preserve">363-021</t>
  </si>
  <si>
    <t xml:space="preserve">Meter Reservations</t>
  </si>
  <si>
    <t xml:space="preserve">363-022</t>
  </si>
  <si>
    <t xml:space="preserve">ON-Street Parking</t>
  </si>
  <si>
    <t xml:space="preserve">363-023</t>
  </si>
  <si>
    <t xml:space="preserve">Off-Street Parking Permit</t>
  </si>
  <si>
    <t xml:space="preserve">363-024</t>
  </si>
  <si>
    <t xml:space="preserve">Off-Street Parking Meter</t>
  </si>
  <si>
    <t xml:space="preserve">Total Highway &amp; Streets</t>
  </si>
  <si>
    <t xml:space="preserve">Sanitation-364</t>
  </si>
  <si>
    <t xml:space="preserve">364-030</t>
  </si>
  <si>
    <t xml:space="preserve">Deliq Garabage - Penalty</t>
  </si>
  <si>
    <t xml:space="preserve">364-031</t>
  </si>
  <si>
    <t xml:space="preserve">Garbage Fee - Current</t>
  </si>
  <si>
    <t xml:space="preserve">364-032</t>
  </si>
  <si>
    <t xml:space="preserve">Garbage Fee - Deliq</t>
  </si>
  <si>
    <t xml:space="preserve">364-033</t>
  </si>
  <si>
    <t xml:space="preserve">Garbage Fee Housing Auth</t>
  </si>
  <si>
    <t xml:space="preserve">364-035</t>
  </si>
  <si>
    <t xml:space="preserve">Yard Waste Pick-ups</t>
  </si>
  <si>
    <t xml:space="preserve">364-040</t>
  </si>
  <si>
    <t xml:space="preserve">Garbage Collected for Next Year</t>
  </si>
  <si>
    <t xml:space="preserve">Total Sanitation</t>
  </si>
  <si>
    <t xml:space="preserve">Misc-380</t>
  </si>
  <si>
    <t xml:space="preserve">380-010</t>
  </si>
  <si>
    <t xml:space="preserve">Damaged City Property</t>
  </si>
  <si>
    <t xml:space="preserve">380-020</t>
  </si>
  <si>
    <t xml:space="preserve">Misc Receipt</t>
  </si>
  <si>
    <t xml:space="preserve">380-030</t>
  </si>
  <si>
    <t xml:space="preserve">Reimb From Other Funds</t>
  </si>
  <si>
    <t xml:space="preserve">380-050</t>
  </si>
  <si>
    <t xml:space="preserve">Fire Escrow</t>
  </si>
  <si>
    <t xml:space="preserve">Total Misc</t>
  </si>
  <si>
    <t xml:space="preserve">Contributions/Donations-387</t>
  </si>
  <si>
    <t xml:space="preserve">387-000</t>
  </si>
  <si>
    <t xml:space="preserve">Contributions/Donations</t>
  </si>
  <si>
    <t xml:space="preserve">Total Contributions/Donations</t>
  </si>
  <si>
    <t xml:space="preserve">Sale City Property-391</t>
  </si>
  <si>
    <t xml:space="preserve">391-010</t>
  </si>
  <si>
    <t xml:space="preserve">Sale City Property</t>
  </si>
  <si>
    <t xml:space="preserve">391-020</t>
  </si>
  <si>
    <t xml:space="preserve">Insurance Proceeds - Damage City </t>
  </si>
  <si>
    <t xml:space="preserve">391-200</t>
  </si>
  <si>
    <t xml:space="preserve">Insurance Proceeds </t>
  </si>
  <si>
    <t xml:space="preserve">Total Sale City Property</t>
  </si>
  <si>
    <t xml:space="preserve">Interfund Transfer-392</t>
  </si>
  <si>
    <t xml:space="preserve">392-010</t>
  </si>
  <si>
    <t xml:space="preserve">Interfund Transfer - Liquid Fuels</t>
  </si>
  <si>
    <t xml:space="preserve">392-018</t>
  </si>
  <si>
    <t xml:space="preserve">Interfund Transfer - Line Usage</t>
  </si>
  <si>
    <t xml:space="preserve">392-450</t>
  </si>
  <si>
    <t xml:space="preserve">Interfund Transfer - Parks</t>
  </si>
  <si>
    <t xml:space="preserve">392-xxx</t>
  </si>
  <si>
    <t xml:space="preserve">Interfund Transfer – CDBG </t>
  </si>
  <si>
    <t xml:space="preserve">392-050</t>
  </si>
  <si>
    <t xml:space="preserve">Transfer from Health Center</t>
  </si>
  <si>
    <t xml:space="preserve">Total Interfund Transfer</t>
  </si>
  <si>
    <t xml:space="preserve">Proceed of Short-Term Debt-394</t>
  </si>
  <si>
    <t xml:space="preserve">394-010</t>
  </si>
  <si>
    <t xml:space="preserve">Tax Anticipation Note</t>
  </si>
  <si>
    <t xml:space="preserve">Total Proceed of Short-Term Debt</t>
  </si>
  <si>
    <t xml:space="preserve">Refund of Prior Year Expend-395</t>
  </si>
  <si>
    <t xml:space="preserve">395-000</t>
  </si>
  <si>
    <t xml:space="preserve">Refund of Prior Year Expend</t>
  </si>
  <si>
    <t xml:space="preserve">Total Refund of Prior Year Expend</t>
  </si>
  <si>
    <t xml:space="preserve">TOTAL REVENUE (excluding restricted funds)</t>
  </si>
  <si>
    <t xml:space="preserve">EXPENDITURES</t>
  </si>
  <si>
    <t xml:space="preserve">General Govt-400</t>
  </si>
  <si>
    <t xml:space="preserve">400-105</t>
  </si>
  <si>
    <t xml:space="preserve">Dir Acct &amp; Finance</t>
  </si>
  <si>
    <t xml:space="preserve">Dir Public Safety</t>
  </si>
  <si>
    <t xml:space="preserve">Dir Streets</t>
  </si>
  <si>
    <t xml:space="preserve">Dir Parks &amp; Buildings</t>
  </si>
  <si>
    <t xml:space="preserve">400-420</t>
  </si>
  <si>
    <t xml:space="preserve">Dues/Conf/Meetings</t>
  </si>
  <si>
    <t xml:space="preserve">Total General Govt</t>
  </si>
  <si>
    <t xml:space="preserve">Executive-401</t>
  </si>
  <si>
    <t xml:space="preserve">401-105</t>
  </si>
  <si>
    <t xml:space="preserve">Salary of Mayor</t>
  </si>
  <si>
    <t xml:space="preserve">401-110</t>
  </si>
  <si>
    <t xml:space="preserve">City Adminstrator</t>
  </si>
  <si>
    <t xml:space="preserve">Total Executive</t>
  </si>
  <si>
    <t xml:space="preserve">Financial Admin-402</t>
  </si>
  <si>
    <t xml:space="preserve">402-105</t>
  </si>
  <si>
    <t xml:space="preserve">Controller</t>
  </si>
  <si>
    <t xml:space="preserve">402-110</t>
  </si>
  <si>
    <t xml:space="preserve">City Clerk</t>
  </si>
  <si>
    <t xml:space="preserve">402-112</t>
  </si>
  <si>
    <t xml:space="preserve">Salaries</t>
  </si>
  <si>
    <t xml:space="preserve">402-311</t>
  </si>
  <si>
    <t xml:space="preserve">Audit Fees/GASB34</t>
  </si>
  <si>
    <t xml:space="preserve">402-315</t>
  </si>
  <si>
    <t xml:space="preserve">EIP Consultation Fee</t>
  </si>
  <si>
    <t xml:space="preserve">402-316</t>
  </si>
  <si>
    <t xml:space="preserve">Computer/Software</t>
  </si>
  <si>
    <t xml:space="preserve">Total Financial Admin</t>
  </si>
  <si>
    <t xml:space="preserve">Tax Collection-403</t>
  </si>
  <si>
    <t xml:space="preserve">403-130</t>
  </si>
  <si>
    <t xml:space="preserve">Elected Official Treasure</t>
  </si>
  <si>
    <t xml:space="preserve">403-112</t>
  </si>
  <si>
    <t xml:space="preserve">Treasurer Salaries</t>
  </si>
  <si>
    <t xml:space="preserve">403-144</t>
  </si>
  <si>
    <t xml:space="preserve">Sick Leave Buy Back</t>
  </si>
  <si>
    <t xml:space="preserve">403-195</t>
  </si>
  <si>
    <t xml:space="preserve">Tax Collect County</t>
  </si>
  <si>
    <t xml:space="preserve">403-196</t>
  </si>
  <si>
    <t xml:space="preserve">Tax Collect School</t>
  </si>
  <si>
    <t xml:space="preserve">403-210</t>
  </si>
  <si>
    <t xml:space="preserve">Supplies</t>
  </si>
  <si>
    <t xml:space="preserve">403-318</t>
  </si>
  <si>
    <t xml:space="preserve">Credit Card Fees</t>
  </si>
  <si>
    <t xml:space="preserve">403-325</t>
  </si>
  <si>
    <t xml:space="preserve">Postage</t>
  </si>
  <si>
    <t xml:space="preserve">403-430</t>
  </si>
  <si>
    <t xml:space="preserve">Tax Refunds</t>
  </si>
  <si>
    <t xml:space="preserve">Total Tax Collection</t>
  </si>
  <si>
    <t xml:space="preserve">Law-404</t>
  </si>
  <si>
    <t xml:space="preserve">404-130</t>
  </si>
  <si>
    <t xml:space="preserve">Solicitor - Retainer</t>
  </si>
  <si>
    <t xml:space="preserve">404-314</t>
  </si>
  <si>
    <t xml:space="preserve">Solicitor - Legal Fees</t>
  </si>
  <si>
    <t xml:space="preserve">404-341</t>
  </si>
  <si>
    <t xml:space="preserve">Legal Ads</t>
  </si>
  <si>
    <t xml:space="preserve">Total Law</t>
  </si>
  <si>
    <t xml:space="preserve">Admin-405</t>
  </si>
  <si>
    <t xml:space="preserve">405-115</t>
  </si>
  <si>
    <t xml:space="preserve">Part-Time Clerical</t>
  </si>
  <si>
    <t xml:space="preserve">405-210</t>
  </si>
  <si>
    <t xml:space="preserve">Office Supplies</t>
  </si>
  <si>
    <t xml:space="preserve">405-260</t>
  </si>
  <si>
    <t xml:space="preserve">Office Equipment</t>
  </si>
  <si>
    <t xml:space="preserve">405-325</t>
  </si>
  <si>
    <t xml:space="preserve">405-460</t>
  </si>
  <si>
    <t xml:space="preserve">Conferences, Cont Education</t>
  </si>
  <si>
    <t xml:space="preserve">Total Admin</t>
  </si>
  <si>
    <t xml:space="preserve">General Building</t>
  </si>
  <si>
    <t xml:space="preserve">409-226</t>
  </si>
  <si>
    <t xml:space="preserve">409-231</t>
  </si>
  <si>
    <t xml:space="preserve">Gasoline Purchases</t>
  </si>
  <si>
    <t xml:space="preserve">409-321</t>
  </si>
  <si>
    <t xml:space="preserve">Telecommunications</t>
  </si>
  <si>
    <t xml:space="preserve">409-327</t>
  </si>
  <si>
    <t xml:space="preserve">Service Mobiles</t>
  </si>
  <si>
    <t xml:space="preserve">409-361</t>
  </si>
  <si>
    <t xml:space="preserve">Power and Light</t>
  </si>
  <si>
    <t xml:space="preserve">409-362</t>
  </si>
  <si>
    <t xml:space="preserve">Natural Gas Heat</t>
  </si>
  <si>
    <t xml:space="preserve">409-366</t>
  </si>
  <si>
    <t xml:space="preserve">Water and Sewage</t>
  </si>
  <si>
    <t xml:space="preserve">409-373</t>
  </si>
  <si>
    <t xml:space="preserve">Maintenance Bldg</t>
  </si>
  <si>
    <t xml:space="preserve">409-710</t>
  </si>
  <si>
    <t xml:space="preserve">Land Purchases</t>
  </si>
  <si>
    <t xml:space="preserve">Total General Building</t>
  </si>
  <si>
    <t xml:space="preserve">Police Dept-410</t>
  </si>
  <si>
    <t xml:space="preserve">410-100</t>
  </si>
  <si>
    <t xml:space="preserve">Chief Salary</t>
  </si>
  <si>
    <t xml:space="preserve">410-112</t>
  </si>
  <si>
    <t xml:space="preserve">Police Salaries</t>
  </si>
  <si>
    <t xml:space="preserve">410-130</t>
  </si>
  <si>
    <t xml:space="preserve">Police Clerk</t>
  </si>
  <si>
    <t xml:space="preserve">410-131</t>
  </si>
  <si>
    <t xml:space="preserve">Longevity</t>
  </si>
  <si>
    <t xml:space="preserve">410-132</t>
  </si>
  <si>
    <t xml:space="preserve">Court Wages</t>
  </si>
  <si>
    <t xml:space="preserve">410-133</t>
  </si>
  <si>
    <t xml:space="preserve">Hearing Wages</t>
  </si>
  <si>
    <t xml:space="preserve">410-134</t>
  </si>
  <si>
    <t xml:space="preserve">Emergency Overtime</t>
  </si>
  <si>
    <t xml:space="preserve">410-137</t>
  </si>
  <si>
    <t xml:space="preserve">Billable Overtime</t>
  </si>
  <si>
    <t xml:space="preserve">410-138</t>
  </si>
  <si>
    <t xml:space="preserve">Holiday</t>
  </si>
  <si>
    <t xml:space="preserve">410-139</t>
  </si>
  <si>
    <t xml:space="preserve">Holiday Worked</t>
  </si>
  <si>
    <t xml:space="preserve">410-140</t>
  </si>
  <si>
    <t xml:space="preserve">Part-time Police</t>
  </si>
  <si>
    <t xml:space="preserve">410-141</t>
  </si>
  <si>
    <t xml:space="preserve">School Guards</t>
  </si>
  <si>
    <t xml:space="preserve">410-142</t>
  </si>
  <si>
    <t xml:space="preserve">Meter Maids</t>
  </si>
  <si>
    <t xml:space="preserve">410-143</t>
  </si>
  <si>
    <t xml:space="preserve">Shift Differential</t>
  </si>
  <si>
    <t xml:space="preserve">410-144</t>
  </si>
  <si>
    <t xml:space="preserve">410-145</t>
  </si>
  <si>
    <t xml:space="preserve">Guard Uniforms</t>
  </si>
  <si>
    <t xml:space="preserve">410-146</t>
  </si>
  <si>
    <t xml:space="preserve">Canine Maintenance</t>
  </si>
  <si>
    <t xml:space="preserve">410-191</t>
  </si>
  <si>
    <t xml:space="preserve">Police Uniforms</t>
  </si>
  <si>
    <t xml:space="preserve">410-209</t>
  </si>
  <si>
    <t xml:space="preserve">Ammunition</t>
  </si>
  <si>
    <t xml:space="preserve">410-210</t>
  </si>
  <si>
    <t xml:space="preserve">410-211</t>
  </si>
  <si>
    <t xml:space="preserve">Meter Supplies</t>
  </si>
  <si>
    <t xml:space="preserve">410-213</t>
  </si>
  <si>
    <t xml:space="preserve">410-242</t>
  </si>
  <si>
    <t xml:space="preserve">Evidence Collection Supplies</t>
  </si>
  <si>
    <t xml:space="preserve">410-251</t>
  </si>
  <si>
    <t xml:space="preserve">R&amp;M Police Cars</t>
  </si>
  <si>
    <t xml:space="preserve">410-269</t>
  </si>
  <si>
    <t xml:space="preserve">Police Car</t>
  </si>
  <si>
    <t xml:space="preserve">410-316</t>
  </si>
  <si>
    <t xml:space="preserve">Computer Services</t>
  </si>
  <si>
    <t xml:space="preserve">410-331</t>
  </si>
  <si>
    <t xml:space="preserve">Travel Expenses</t>
  </si>
  <si>
    <t xml:space="preserve">410-342</t>
  </si>
  <si>
    <t xml:space="preserve">Printing Expenses</t>
  </si>
  <si>
    <t xml:space="preserve">410-352</t>
  </si>
  <si>
    <t xml:space="preserve">Liability Insurance</t>
  </si>
  <si>
    <t xml:space="preserve">410-461</t>
  </si>
  <si>
    <t xml:space="preserve">Education Training</t>
  </si>
  <si>
    <t xml:space="preserve">410-470</t>
  </si>
  <si>
    <t xml:space="preserve">Drug &amp; Alcohol Testing</t>
  </si>
  <si>
    <t xml:space="preserve">Total Police</t>
  </si>
  <si>
    <t xml:space="preserve">Fire Dept-411</t>
  </si>
  <si>
    <t xml:space="preserve">411-130</t>
  </si>
  <si>
    <t xml:space="preserve">Prisioner Watch Wages</t>
  </si>
  <si>
    <t xml:space="preserve">411-140</t>
  </si>
  <si>
    <t xml:space="preserve">Fire Chief Salary</t>
  </si>
  <si>
    <t xml:space="preserve">411-242</t>
  </si>
  <si>
    <t xml:space="preserve">Fire Prevention</t>
  </si>
  <si>
    <t xml:space="preserve">411-261</t>
  </si>
  <si>
    <t xml:space="preserve">Fire Chief Equipment</t>
  </si>
  <si>
    <t xml:space="preserve">411-275</t>
  </si>
  <si>
    <t xml:space="preserve">Fire Truck Insurance</t>
  </si>
  <si>
    <t xml:space="preserve">411-276</t>
  </si>
  <si>
    <t xml:space="preserve">MVFD Services Insurance </t>
  </si>
  <si>
    <t xml:space="preserve">411-350</t>
  </si>
  <si>
    <t xml:space="preserve">Foreign Fire Insurance State Aid</t>
  </si>
  <si>
    <t xml:space="preserve">411-363</t>
  </si>
  <si>
    <t xml:space="preserve">Hydrant Rental</t>
  </si>
  <si>
    <t xml:space="preserve">411-532</t>
  </si>
  <si>
    <t xml:space="preserve">Allocation VFD#1</t>
  </si>
  <si>
    <t xml:space="preserve">411-533</t>
  </si>
  <si>
    <t xml:space="preserve">Allocation VFD#2</t>
  </si>
  <si>
    <t xml:space="preserve">Total Fire Dept</t>
  </si>
  <si>
    <t xml:space="preserve">Health Dept-421</t>
  </si>
  <si>
    <t xml:space="preserve">421-130</t>
  </si>
  <si>
    <t xml:space="preserve">Code Enforcement Salary</t>
  </si>
  <si>
    <t xml:space="preserve">421-137</t>
  </si>
  <si>
    <t xml:space="preserve">K2 Inspection</t>
  </si>
  <si>
    <t xml:space="preserve">421-210</t>
  </si>
  <si>
    <t xml:space="preserve">421-317</t>
  </si>
  <si>
    <t xml:space="preserve">Animal Control Fee</t>
  </si>
  <si>
    <t xml:space="preserve">421-318</t>
  </si>
  <si>
    <t xml:space="preserve">Plumbing Inspector</t>
  </si>
  <si>
    <t xml:space="preserve">421-319</t>
  </si>
  <si>
    <t xml:space="preserve">Code Permit Software</t>
  </si>
  <si>
    <t xml:space="preserve">421-461</t>
  </si>
  <si>
    <t xml:space="preserve">C.E. Training</t>
  </si>
  <si>
    <t xml:space="preserve">Total Health Dept</t>
  </si>
  <si>
    <t xml:space="preserve">Garbage Contract-427</t>
  </si>
  <si>
    <t xml:space="preserve">427-400</t>
  </si>
  <si>
    <t xml:space="preserve">Garbage Collection CEO Legal Exp</t>
  </si>
  <si>
    <t xml:space="preserve">427-453</t>
  </si>
  <si>
    <t xml:space="preserve">Garbage Contract</t>
  </si>
  <si>
    <t xml:space="preserve">Total Garbage Contract</t>
  </si>
  <si>
    <t xml:space="preserve">Public Works/Street/Sewer-429</t>
  </si>
  <si>
    <t xml:space="preserve">429-130</t>
  </si>
  <si>
    <t xml:space="preserve">Wages Sewer</t>
  </si>
  <si>
    <t xml:space="preserve">Total Public Works/Street/Sewer</t>
  </si>
  <si>
    <t xml:space="preserve">Public Works-430</t>
  </si>
  <si>
    <t xml:space="preserve">430-130</t>
  </si>
  <si>
    <t xml:space="preserve">Salaries Part-Time</t>
  </si>
  <si>
    <t xml:space="preserve">430-131</t>
  </si>
  <si>
    <t xml:space="preserve">430-134</t>
  </si>
  <si>
    <t xml:space="preserve">430-144</t>
  </si>
  <si>
    <t xml:space="preserve">430-256</t>
  </si>
  <si>
    <t xml:space="preserve">R&amp;M Materials</t>
  </si>
  <si>
    <t xml:space="preserve">430-261</t>
  </si>
  <si>
    <t xml:space="preserve">New Equipment</t>
  </si>
  <si>
    <t xml:space="preserve">430-313</t>
  </si>
  <si>
    <t xml:space="preserve">Engineering Service</t>
  </si>
  <si>
    <t xml:space="preserve">Total Public Works</t>
  </si>
  <si>
    <t xml:space="preserve">Salt &amp; Cinder-432</t>
  </si>
  <si>
    <t xml:space="preserve">432-253</t>
  </si>
  <si>
    <t xml:space="preserve">Salt &amp; Cinder</t>
  </si>
  <si>
    <t xml:space="preserve">Total Salt &amp; Cinder</t>
  </si>
  <si>
    <t xml:space="preserve">Street Signs-433</t>
  </si>
  <si>
    <t xml:space="preserve">433-254</t>
  </si>
  <si>
    <t xml:space="preserve">Street Sgins</t>
  </si>
  <si>
    <t xml:space="preserve">Total Street Signs</t>
  </si>
  <si>
    <t xml:space="preserve">Street Lighting-434</t>
  </si>
  <si>
    <t xml:space="preserve">434-260</t>
  </si>
  <si>
    <t xml:space="preserve">Traffic Lights</t>
  </si>
  <si>
    <t xml:space="preserve">434-361</t>
  </si>
  <si>
    <t xml:space="preserve">Street Lighting</t>
  </si>
  <si>
    <t xml:space="preserve">Total Street Lighting</t>
  </si>
  <si>
    <t xml:space="preserve">Road Materials-438</t>
  </si>
  <si>
    <t xml:space="preserve">438-256</t>
  </si>
  <si>
    <t xml:space="preserve">Road Materials</t>
  </si>
  <si>
    <t xml:space="preserve">Total Road Materials</t>
  </si>
  <si>
    <t xml:space="preserve">MMVTA Contributions-447</t>
  </si>
  <si>
    <t xml:space="preserve">447-530</t>
  </si>
  <si>
    <t xml:space="preserve">MMVTA Contributions</t>
  </si>
  <si>
    <t xml:space="preserve">Total MMVTA Contributions</t>
  </si>
  <si>
    <t xml:space="preserve">Comm Dev Professional SVCS-460</t>
  </si>
  <si>
    <t xml:space="preserve">460-000</t>
  </si>
  <si>
    <t xml:space="preserve">Comm Dev Professional SVCS</t>
  </si>
  <si>
    <t xml:space="preserve">Total Comm Dev Professional SVCS</t>
  </si>
  <si>
    <t xml:space="preserve">Reimburseable Contracted SVCS-462</t>
  </si>
  <si>
    <t xml:space="preserve">462-310</t>
  </si>
  <si>
    <t xml:space="preserve">Reimburseable Contracted SVCS</t>
  </si>
  <si>
    <t xml:space="preserve">Total Reimburseable Contracted SVCS</t>
  </si>
  <si>
    <t xml:space="preserve">Community/Redev-463</t>
  </si>
  <si>
    <t xml:space="preserve">463-130</t>
  </si>
  <si>
    <t xml:space="preserve">463-131</t>
  </si>
  <si>
    <t xml:space="preserve">463-256</t>
  </si>
  <si>
    <t xml:space="preserve">Reimbursable Street Ex</t>
  </si>
  <si>
    <t xml:space="preserve">Parks and Recreation</t>
  </si>
  <si>
    <t xml:space="preserve">463-257</t>
  </si>
  <si>
    <t xml:space="preserve">Demolitions</t>
  </si>
  <si>
    <t xml:space="preserve">Total Community/Redev</t>
  </si>
  <si>
    <t xml:space="preserve">Debit Service-471</t>
  </si>
  <si>
    <t xml:space="preserve">471-060</t>
  </si>
  <si>
    <t xml:space="preserve">471-000</t>
  </si>
  <si>
    <t xml:space="preserve">Debt Service Principal</t>
  </si>
  <si>
    <t xml:space="preserve">471-020 </t>
  </si>
  <si>
    <t xml:space="preserve">USDA/PennVest Principal</t>
  </si>
  <si>
    <t xml:space="preserve">471-030</t>
  </si>
  <si>
    <t xml:space="preserve">EQ Tank Principal</t>
  </si>
  <si>
    <t xml:space="preserve">Paid Directly by Sewage Authority</t>
  </si>
  <si>
    <t xml:space="preserve">472-000</t>
  </si>
  <si>
    <t xml:space="preserve">Debt Service Interest Expense</t>
  </si>
  <si>
    <t xml:space="preserve">472-020</t>
  </si>
  <si>
    <t xml:space="preserve">USDA/PennVest Interest Expense</t>
  </si>
  <si>
    <t xml:space="preserve">472-030</t>
  </si>
  <si>
    <t xml:space="preserve">EQ Tank Interest Expense</t>
  </si>
  <si>
    <t xml:space="preserve">Total Debt Services</t>
  </si>
  <si>
    <t xml:space="preserve">Misc Expenditures-480</t>
  </si>
  <si>
    <t xml:space="preserve">480-130</t>
  </si>
  <si>
    <t xml:space="preserve">Building Wages</t>
  </si>
  <si>
    <t xml:space="preserve">480-140</t>
  </si>
  <si>
    <t xml:space="preserve">Park Wages</t>
  </si>
  <si>
    <t xml:space="preserve">480-150</t>
  </si>
  <si>
    <t xml:space="preserve">Misc Reimbursements</t>
  </si>
  <si>
    <t xml:space="preserve">480-312</t>
  </si>
  <si>
    <t xml:space="preserve">Bank Service Charges</t>
  </si>
  <si>
    <t xml:space="preserve">480-383</t>
  </si>
  <si>
    <t xml:space="preserve">Rent Storage Unit</t>
  </si>
  <si>
    <t xml:space="preserve">480-420</t>
  </si>
  <si>
    <t xml:space="preserve">Confer, Lunch, Dues</t>
  </si>
  <si>
    <t xml:space="preserve">480-456</t>
  </si>
  <si>
    <t xml:space="preserve">Collection Expense</t>
  </si>
  <si>
    <t xml:space="preserve">480-480</t>
  </si>
  <si>
    <t xml:space="preserve">Demolition Expense</t>
  </si>
  <si>
    <t xml:space="preserve">480-500</t>
  </si>
  <si>
    <t xml:space="preserve">Civic Center Expenses</t>
  </si>
  <si>
    <t xml:space="preserve">480-501</t>
  </si>
  <si>
    <t xml:space="preserve">Grants</t>
  </si>
  <si>
    <t xml:space="preserve">480-502</t>
  </si>
  <si>
    <t xml:space="preserve">Pass Thru Grant Exp</t>
  </si>
  <si>
    <t xml:space="preserve">Total Misc Expenditures</t>
  </si>
  <si>
    <t xml:space="preserve">Judgement and Losses</t>
  </si>
  <si>
    <t xml:space="preserve">482-000</t>
  </si>
  <si>
    <t xml:space="preserve">Total Judgement and Losses</t>
  </si>
  <si>
    <t xml:space="preserve">Insurance Prem-486</t>
  </si>
  <si>
    <t xml:space="preserve">486-351</t>
  </si>
  <si>
    <t xml:space="preserve">Prop/Auto/Liab/Fire</t>
  </si>
  <si>
    <t xml:space="preserve">486-353</t>
  </si>
  <si>
    <t xml:space="preserve">Pub Officers Liab</t>
  </si>
  <si>
    <t xml:space="preserve">486-530</t>
  </si>
  <si>
    <t xml:space="preserve">VFD State Aid</t>
  </si>
  <si>
    <t xml:space="preserve">Total Insurance Prem</t>
  </si>
  <si>
    <t xml:space="preserve">Retirement/Pension-487</t>
  </si>
  <si>
    <t xml:space="preserve">487-151</t>
  </si>
  <si>
    <t xml:space="preserve">W.C. Insurance</t>
  </si>
  <si>
    <t xml:space="preserve">487-153</t>
  </si>
  <si>
    <t xml:space="preserve">M.M.O. Non-Uniform</t>
  </si>
  <si>
    <t xml:space="preserve">487-154</t>
  </si>
  <si>
    <t xml:space="preserve">M.M.O. Police</t>
  </si>
  <si>
    <t xml:space="preserve">487-155</t>
  </si>
  <si>
    <t xml:space="preserve">M.M.O. Fire Dept</t>
  </si>
  <si>
    <t xml:space="preserve">487-156</t>
  </si>
  <si>
    <t xml:space="preserve">Hosp/65S/Dental/RX</t>
  </si>
  <si>
    <t xml:space="preserve">487-157</t>
  </si>
  <si>
    <t xml:space="preserve">Healthcare Debit Card</t>
  </si>
  <si>
    <t xml:space="preserve">487-158</t>
  </si>
  <si>
    <t xml:space="preserve">Life Insurance</t>
  </si>
  <si>
    <t xml:space="preserve">487-160</t>
  </si>
  <si>
    <t xml:space="preserve">COVID Testing</t>
  </si>
  <si>
    <t xml:space="preserve">487-161</t>
  </si>
  <si>
    <t xml:space="preserve">FICA Employer</t>
  </si>
  <si>
    <t xml:space="preserve">487-162</t>
  </si>
  <si>
    <t xml:space="preserve">U.C.</t>
  </si>
  <si>
    <t xml:space="preserve">487-163</t>
  </si>
  <si>
    <t xml:space="preserve">FICA Medicare</t>
  </si>
  <si>
    <t xml:space="preserve">Total Retirement/Pension</t>
  </si>
  <si>
    <t xml:space="preserve">Refund of Prior Year Revenue-491</t>
  </si>
  <si>
    <t xml:space="preserve">491-000</t>
  </si>
  <si>
    <t xml:space="preserve">Refund of Prior Year Revenue</t>
  </si>
  <si>
    <t xml:space="preserve">Total Refund of Prior Year Revenue</t>
  </si>
  <si>
    <t xml:space="preserve">Interfund Transfer-492</t>
  </si>
  <si>
    <t xml:space="preserve">492-010</t>
  </si>
  <si>
    <t xml:space="preserve">Interfund Transfer</t>
  </si>
  <si>
    <t xml:space="preserve">492-004</t>
  </si>
  <si>
    <t xml:space="preserve">Transfer to Library Fund</t>
  </si>
  <si>
    <t xml:space="preserve">492-023</t>
  </si>
  <si>
    <t xml:space="preserve">Transfer to Debt Fund</t>
  </si>
  <si>
    <t xml:space="preserve">TOTAL EXPENDITURES</t>
  </si>
  <si>
    <t xml:space="preserve">DIFFERENCE</t>
  </si>
</sst>
</file>

<file path=xl/styles.xml><?xml version="1.0" encoding="utf-8"?>
<styleSheet xmlns="http://schemas.openxmlformats.org/spreadsheetml/2006/main">
  <numFmts count="4">
    <numFmt numFmtId="164" formatCode="General"/>
    <numFmt numFmtId="165" formatCode="0.00"/>
    <numFmt numFmtId="166" formatCode="@"/>
    <numFmt numFmtId="167" formatCode="#,##0"/>
  </numFmts>
  <fonts count="12">
    <font>
      <sz val="11"/>
      <color rgb="FF000000"/>
      <name val="Calibri"/>
      <family val="2"/>
      <charset val="1"/>
    </font>
    <font>
      <sz val="10"/>
      <name val="Arial"/>
      <family val="0"/>
    </font>
    <font>
      <sz val="10"/>
      <name val="Arial"/>
      <family val="0"/>
    </font>
    <font>
      <sz val="10"/>
      <name val="Arial"/>
      <family val="0"/>
    </font>
    <font>
      <b val="true"/>
      <sz val="11"/>
      <color rgb="FF000000"/>
      <name val="Calibri"/>
      <family val="2"/>
      <charset val="1"/>
    </font>
    <font>
      <b val="true"/>
      <sz val="11"/>
      <color rgb="FF2A6099"/>
      <name val="Calibri"/>
      <family val="2"/>
      <charset val="1"/>
    </font>
    <font>
      <b val="true"/>
      <sz val="11"/>
      <color rgb="FFFF0000"/>
      <name val="Calibri"/>
      <family val="2"/>
      <charset val="1"/>
    </font>
    <font>
      <b val="true"/>
      <sz val="14"/>
      <color rgb="FFFF0000"/>
      <name val="Calibri"/>
      <family val="2"/>
      <charset val="1"/>
    </font>
    <font>
      <sz val="11"/>
      <color rgb="FF2A6099"/>
      <name val="Calibri"/>
      <family val="2"/>
      <charset val="1"/>
    </font>
    <font>
      <sz val="11"/>
      <color rgb="FF3465A4"/>
      <name val="Calibri"/>
      <family val="2"/>
      <charset val="1"/>
    </font>
    <font>
      <b val="true"/>
      <sz val="12"/>
      <color rgb="FFFF0000"/>
      <name val="Calibri"/>
      <family val="2"/>
      <charset val="1"/>
    </font>
    <font>
      <sz val="9"/>
      <color rgb="FF000000"/>
      <name val="Tahoma"/>
      <family val="0"/>
      <charset val="1"/>
    </font>
  </fonts>
  <fills count="3">
    <fill>
      <patternFill patternType="none"/>
    </fill>
    <fill>
      <patternFill patternType="gray125"/>
    </fill>
    <fill>
      <patternFill patternType="solid">
        <fgColor rgb="FFFFFF00"/>
        <bgColor rgb="FFFFFF00"/>
      </patternFill>
    </fill>
  </fills>
  <borders count="8">
    <border diagonalUp="false" diagonalDown="false">
      <left/>
      <right/>
      <top/>
      <bottom/>
      <diagonal/>
    </border>
    <border diagonalUp="false" diagonalDown="false">
      <left style="medium"/>
      <right style="thin"/>
      <top style="medium"/>
      <bottom style="thin"/>
      <diagonal/>
    </border>
    <border diagonalUp="false" diagonalDown="false">
      <left style="thin"/>
      <right style="thin"/>
      <top style="medium"/>
      <bottom style="thin"/>
      <diagonal/>
    </border>
    <border diagonalUp="false" diagonalDown="false">
      <left style="thin"/>
      <right style="medium"/>
      <top style="medium"/>
      <bottom style="thin"/>
      <diagonal/>
    </border>
    <border diagonalUp="false" diagonalDown="false">
      <left style="medium"/>
      <right style="thin"/>
      <top style="thin"/>
      <bottom style="medium"/>
      <diagonal/>
    </border>
    <border diagonalUp="false" diagonalDown="false">
      <left style="thin"/>
      <right style="thin"/>
      <top style="thin"/>
      <bottom style="medium"/>
      <diagonal/>
    </border>
    <border diagonalUp="false" diagonalDown="false">
      <left style="thin"/>
      <right style="medium"/>
      <top style="thin"/>
      <bottom style="medium"/>
      <diagonal/>
    </border>
    <border diagonalUp="false" diagonalDown="false">
      <left style="medium"/>
      <right style="medium"/>
      <top style="medium"/>
      <bottom style="mediu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8">
    <xf numFmtId="164"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xf numFmtId="166" fontId="4" fillId="0" borderId="0" xfId="0" applyFont="true" applyBorder="true" applyAlignment="true" applyProtection="false">
      <alignment horizontal="left" vertical="bottom" textRotation="0" wrapText="true" indent="0" shrinkToFit="false"/>
      <protection locked="true" hidden="false"/>
    </xf>
    <xf numFmtId="166" fontId="4" fillId="0" borderId="0" xfId="0" applyFont="true" applyBorder="false" applyAlignment="true" applyProtection="false">
      <alignment horizontal="center" vertical="bottom" textRotation="0" wrapText="false" indent="0" shrinkToFit="false"/>
      <protection locked="true" hidden="false"/>
    </xf>
    <xf numFmtId="166" fontId="4" fillId="0" borderId="0" xfId="0" applyFont="true" applyBorder="false" applyAlignment="true" applyProtection="false">
      <alignment horizontal="left" vertical="bottom" textRotation="0" wrapText="false" indent="0" shrinkToFit="false"/>
      <protection locked="true" hidden="false"/>
    </xf>
    <xf numFmtId="166" fontId="4" fillId="0" borderId="0" xfId="0" applyFont="true" applyBorder="true" applyAlignment="true" applyProtection="false">
      <alignment horizontal="center" vertical="bottom" textRotation="0" wrapText="false" indent="0" shrinkToFit="false"/>
      <protection locked="true" hidden="false"/>
    </xf>
    <xf numFmtId="166" fontId="6" fillId="2" borderId="0" xfId="0" applyFont="true" applyBorder="true" applyAlignment="true" applyProtection="false">
      <alignment horizontal="center" vertical="bottom" textRotation="0" wrapText="false" indent="0" shrinkToFit="false"/>
      <protection locked="true" hidden="false"/>
    </xf>
    <xf numFmtId="164" fontId="4" fillId="0" borderId="0" xfId="0" applyFont="true" applyBorder="false" applyAlignment="true" applyProtection="false">
      <alignment horizontal="center" vertical="bottom" textRotation="0" wrapText="false" indent="0" shrinkToFit="false"/>
      <protection locked="true" hidden="false"/>
    </xf>
    <xf numFmtId="164" fontId="4" fillId="0" borderId="1" xfId="0" applyFont="true" applyBorder="true" applyAlignment="true" applyProtection="false">
      <alignment horizontal="center" vertical="bottom" textRotation="0" wrapText="false" indent="0" shrinkToFit="false"/>
      <protection locked="true" hidden="false"/>
    </xf>
    <xf numFmtId="164" fontId="4" fillId="0" borderId="2" xfId="0" applyFont="true" applyBorder="true" applyAlignment="true" applyProtection="false">
      <alignment horizontal="center" vertical="bottom" textRotation="0" wrapText="false" indent="0" shrinkToFit="false"/>
      <protection locked="true" hidden="false"/>
    </xf>
    <xf numFmtId="164" fontId="6" fillId="2" borderId="3" xfId="0" applyFont="true" applyBorder="true" applyAlignment="true" applyProtection="false">
      <alignment horizontal="center" vertical="bottom" textRotation="0" wrapText="false" indent="0" shrinkToFit="false"/>
      <protection locked="true" hidden="false"/>
    </xf>
    <xf numFmtId="165" fontId="4" fillId="0" borderId="0" xfId="0" applyFont="true" applyBorder="false" applyAlignment="true" applyProtection="false">
      <alignment horizontal="center" vertical="bottom" textRotation="0" wrapText="false" indent="0" shrinkToFit="false"/>
      <protection locked="true" hidden="false"/>
    </xf>
    <xf numFmtId="164" fontId="4" fillId="0" borderId="4" xfId="0" applyFont="true" applyBorder="true" applyAlignment="true" applyProtection="false">
      <alignment horizontal="center" vertical="bottom" textRotation="0" wrapText="false" indent="0" shrinkToFit="false"/>
      <protection locked="true" hidden="false"/>
    </xf>
    <xf numFmtId="164" fontId="4" fillId="0" borderId="5" xfId="0" applyFont="true" applyBorder="true" applyAlignment="true" applyProtection="false">
      <alignment horizontal="center" vertical="bottom" textRotation="0" wrapText="false" indent="0" shrinkToFit="false"/>
      <protection locked="true" hidden="false"/>
    </xf>
    <xf numFmtId="164" fontId="6" fillId="2" borderId="6" xfId="0" applyFont="true" applyBorder="true" applyAlignment="true" applyProtection="false">
      <alignment horizontal="center" vertical="bottom" textRotation="0" wrapText="false" indent="0" shrinkToFit="false"/>
      <protection locked="true" hidden="false"/>
    </xf>
    <xf numFmtId="164" fontId="0" fillId="2" borderId="0" xfId="0" applyFont="false" applyBorder="false" applyAlignment="false" applyProtection="false">
      <alignment horizontal="general" vertical="bottom" textRotation="0" wrapText="false" indent="0" shrinkToFit="false"/>
      <protection locked="true" hidden="false"/>
    </xf>
    <xf numFmtId="164" fontId="7" fillId="2" borderId="7" xfId="0" applyFont="true" applyBorder="true" applyAlignment="true" applyProtection="false">
      <alignment horizontal="center" vertical="bottom" textRotation="0" wrapText="false" indent="0" shrinkToFit="false"/>
      <protection locked="true" hidden="false"/>
    </xf>
    <xf numFmtId="164" fontId="6" fillId="2" borderId="7" xfId="0" applyFont="true" applyBorder="true" applyAlignment="true" applyProtection="false">
      <alignment horizontal="center" vertical="bottom" textRotation="0" wrapText="false" indent="0" shrinkToFit="false"/>
      <protection locked="true" hidden="false"/>
    </xf>
    <xf numFmtId="165" fontId="0" fillId="2"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7" fontId="0" fillId="0" borderId="0" xfId="0" applyFont="false" applyBorder="false" applyAlignment="false" applyProtection="false">
      <alignment horizontal="general" vertical="bottom" textRotation="0" wrapText="false" indent="0" shrinkToFit="false"/>
      <protection locked="true" hidden="false"/>
    </xf>
    <xf numFmtId="167" fontId="4" fillId="0" borderId="0" xfId="0" applyFont="true" applyBorder="false" applyAlignment="false" applyProtection="false">
      <alignment horizontal="general" vertical="bottom" textRotation="0" wrapText="false" indent="0" shrinkToFit="false"/>
      <protection locked="true" hidden="false"/>
    </xf>
    <xf numFmtId="167" fontId="0" fillId="0" borderId="0" xfId="0" applyFont="true" applyBorder="false" applyAlignment="false" applyProtection="false">
      <alignment horizontal="general" vertical="bottom" textRotation="0" wrapText="fals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7" fontId="5" fillId="0" borderId="0" xfId="0" applyFont="true" applyBorder="false" applyAlignment="false" applyProtection="false">
      <alignment horizontal="general" vertical="bottom" textRotation="0" wrapText="false" indent="0" shrinkToFit="false"/>
      <protection locked="true" hidden="false"/>
    </xf>
    <xf numFmtId="167" fontId="8" fillId="0" borderId="0" xfId="0" applyFont="true" applyBorder="false" applyAlignment="false" applyProtection="false">
      <alignment horizontal="general" vertical="bottom" textRotation="0" wrapText="false" indent="0" shrinkToFit="false"/>
      <protection locked="true" hidden="false"/>
    </xf>
    <xf numFmtId="165" fontId="8" fillId="0" borderId="0" xfId="0" applyFont="tru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bottom" textRotation="0" wrapText="tru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7" fontId="9" fillId="0" borderId="0" xfId="0" applyFont="true" applyBorder="false" applyAlignment="false" applyProtection="false">
      <alignment horizontal="general" vertical="bottom" textRotation="0" wrapText="false" indent="0" shrinkToFit="false"/>
      <protection locked="true" hidden="false"/>
    </xf>
    <xf numFmtId="165" fontId="9" fillId="0" borderId="0" xfId="0" applyFont="true" applyBorder="false" applyAlignment="false" applyProtection="false">
      <alignment horizontal="general" vertical="bottom" textRotation="0" wrapText="false" indent="0" shrinkToFit="false"/>
      <protection locked="true" hidden="false"/>
    </xf>
    <xf numFmtId="165" fontId="4" fillId="0" borderId="0" xfId="0" applyFont="true" applyBorder="false" applyAlignment="false" applyProtection="false">
      <alignment horizontal="general" vertical="bottom" textRotation="0" wrapText="false" indent="0" shrinkToFit="false"/>
      <protection locked="true" hidden="false"/>
    </xf>
    <xf numFmtId="164" fontId="7" fillId="2" borderId="7" xfId="0" applyFont="true" applyBorder="true" applyAlignment="true" applyProtection="false">
      <alignment horizontal="center" vertical="bottom" textRotation="0" wrapText="true" indent="0" shrinkToFit="false"/>
      <protection locked="true" hidden="false"/>
    </xf>
    <xf numFmtId="167" fontId="10" fillId="2" borderId="7" xfId="0" applyFont="true" applyBorder="true" applyAlignment="false" applyProtection="false">
      <alignment horizontal="general" vertical="bottom" textRotation="0" wrapText="false" indent="0" shrinkToFit="false"/>
      <protection locked="true" hidden="false"/>
    </xf>
    <xf numFmtId="167" fontId="4" fillId="2" borderId="0" xfId="0" applyFont="true" applyBorder="false" applyAlignment="false" applyProtection="false">
      <alignment horizontal="general" vertical="bottom" textRotation="0" wrapText="false" indent="0" shrinkToFit="false"/>
      <protection locked="true" hidden="false"/>
    </xf>
    <xf numFmtId="167" fontId="0" fillId="2" borderId="0" xfId="0" applyFont="fals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2A6099"/>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3465A4"/>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N1048576"/>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2" activeCellId="0" sqref="A2"/>
    </sheetView>
  </sheetViews>
  <sheetFormatPr defaultColWidth="8.7578125" defaultRowHeight="15" zeroHeight="false" outlineLevelRow="0" outlineLevelCol="0"/>
  <cols>
    <col collapsed="false" customWidth="true" hidden="false" outlineLevel="0" max="2" min="2" style="0" width="31.57"/>
    <col collapsed="false" customWidth="true" hidden="true" outlineLevel="0" max="3" min="3" style="0" width="1"/>
    <col collapsed="false" customWidth="true" hidden="false" outlineLevel="0" max="5" min="4" style="0" width="10.71"/>
    <col collapsed="false" customWidth="true" hidden="true" outlineLevel="0" max="7" min="6" style="0" width="10.71"/>
    <col collapsed="false" customWidth="true" hidden="false" outlineLevel="0" max="9" min="8" style="0" width="10.71"/>
    <col collapsed="false" customWidth="true" hidden="true" outlineLevel="0" max="11" min="10" style="0" width="10.71"/>
    <col collapsed="false" customWidth="true" hidden="false" outlineLevel="0" max="12" min="12" style="0" width="10.71"/>
    <col collapsed="false" customWidth="true" hidden="false" outlineLevel="0" max="13" min="13" style="0" width="10.58"/>
    <col collapsed="false" customWidth="true" hidden="true" outlineLevel="0" max="14" min="14" style="1" width="11.04"/>
    <col collapsed="false" customWidth="true" hidden="false" outlineLevel="0" max="15" min="15" style="0" width="9.13"/>
  </cols>
  <sheetData>
    <row r="1" s="3" customFormat="true" ht="46.05" hidden="false" customHeight="true" outlineLevel="0" collapsed="false">
      <c r="A1" s="2" t="s">
        <v>0</v>
      </c>
      <c r="B1" s="2"/>
      <c r="C1" s="2"/>
      <c r="D1" s="2"/>
      <c r="E1" s="2"/>
      <c r="F1" s="2"/>
      <c r="G1" s="2"/>
      <c r="H1" s="2"/>
      <c r="I1" s="2"/>
      <c r="J1" s="2"/>
      <c r="K1" s="2"/>
      <c r="L1" s="2"/>
      <c r="M1" s="2"/>
      <c r="N1" s="2"/>
    </row>
    <row r="2" s="3" customFormat="true" ht="13.8" hidden="false" customHeight="false" outlineLevel="0" collapsed="false">
      <c r="A2" s="4"/>
      <c r="D2" s="5"/>
      <c r="E2" s="5"/>
      <c r="F2" s="5"/>
      <c r="G2" s="5"/>
      <c r="H2" s="5"/>
      <c r="I2" s="5"/>
      <c r="J2" s="5"/>
      <c r="K2" s="5"/>
      <c r="L2" s="6"/>
      <c r="M2" s="6"/>
    </row>
    <row r="3" s="7" customFormat="true" ht="15" hidden="false" customHeight="false" outlineLevel="0" collapsed="false">
      <c r="C3" s="7" t="n">
        <v>2017</v>
      </c>
      <c r="D3" s="8" t="n">
        <v>2018</v>
      </c>
      <c r="E3" s="9" t="n">
        <v>2019</v>
      </c>
      <c r="F3" s="9" t="n">
        <v>2020</v>
      </c>
      <c r="G3" s="9" t="n">
        <v>2020</v>
      </c>
      <c r="H3" s="9" t="n">
        <v>2020</v>
      </c>
      <c r="I3" s="9" t="n">
        <v>2021</v>
      </c>
      <c r="J3" s="9" t="n">
        <v>2021</v>
      </c>
      <c r="K3" s="9" t="n">
        <v>2021</v>
      </c>
      <c r="L3" s="10" t="n">
        <v>2022</v>
      </c>
      <c r="M3" s="10" t="s">
        <v>1</v>
      </c>
      <c r="N3" s="11" t="s">
        <v>2</v>
      </c>
    </row>
    <row r="4" s="7" customFormat="true" ht="15.75" hidden="false" customHeight="false" outlineLevel="0" collapsed="false">
      <c r="C4" s="7" t="s">
        <v>3</v>
      </c>
      <c r="D4" s="12" t="s">
        <v>3</v>
      </c>
      <c r="E4" s="13" t="s">
        <v>3</v>
      </c>
      <c r="F4" s="13" t="s">
        <v>4</v>
      </c>
      <c r="G4" s="13" t="s">
        <v>5</v>
      </c>
      <c r="H4" s="13" t="s">
        <v>3</v>
      </c>
      <c r="I4" s="13" t="s">
        <v>4</v>
      </c>
      <c r="J4" s="13" t="s">
        <v>6</v>
      </c>
      <c r="K4" s="13" t="s">
        <v>7</v>
      </c>
      <c r="L4" s="14" t="s">
        <v>4</v>
      </c>
      <c r="M4" s="14" t="s">
        <v>8</v>
      </c>
      <c r="N4" s="11" t="s">
        <v>9</v>
      </c>
    </row>
    <row r="6" s="15" customFormat="true" ht="18.75" hidden="false" customHeight="false" outlineLevel="0" collapsed="false">
      <c r="B6" s="16" t="s">
        <v>10</v>
      </c>
      <c r="C6" s="15" t="s">
        <v>11</v>
      </c>
      <c r="D6" s="15" t="s">
        <v>11</v>
      </c>
      <c r="E6" s="15" t="s">
        <v>11</v>
      </c>
      <c r="F6" s="15" t="s">
        <v>12</v>
      </c>
      <c r="G6" s="15" t="s">
        <v>13</v>
      </c>
      <c r="H6" s="15" t="s">
        <v>13</v>
      </c>
      <c r="I6" s="15" t="s">
        <v>13</v>
      </c>
      <c r="J6" s="15" t="s">
        <v>13</v>
      </c>
      <c r="K6" s="15" t="s">
        <v>13</v>
      </c>
      <c r="L6" s="17" t="s">
        <v>13</v>
      </c>
      <c r="M6" s="17" t="s">
        <v>13</v>
      </c>
      <c r="N6" s="18" t="n">
        <f aca="false">N9+N154+N348+N400</f>
        <v>43.11</v>
      </c>
    </row>
    <row r="7" s="15" customFormat="true" ht="18.75" hidden="false" customHeight="false" outlineLevel="0" collapsed="false">
      <c r="B7" s="16" t="s">
        <v>14</v>
      </c>
      <c r="D7" s="15" t="n">
        <f aca="false">D9/43.11</f>
        <v>27572.9529111575</v>
      </c>
      <c r="E7" s="15" t="n">
        <f aca="false">E9/43.11</f>
        <v>44828.3692878682</v>
      </c>
      <c r="H7" s="15" t="n">
        <f aca="false">H9/43.11</f>
        <v>30650.3595453491</v>
      </c>
      <c r="I7" s="15" t="n">
        <f aca="false">I9/43.11</f>
        <v>33797.262816052</v>
      </c>
      <c r="J7" s="15" t="n">
        <f aca="false">J9/29.99</f>
        <v>44028.6095365122</v>
      </c>
      <c r="K7" s="15" t="n">
        <f aca="false">K9/29.99</f>
        <v>52834.3314438146</v>
      </c>
      <c r="L7" s="15" t="n">
        <f aca="false">L9/43.11</f>
        <v>32127.1166782649</v>
      </c>
      <c r="M7" s="17" t="n">
        <v>48431.11</v>
      </c>
      <c r="N7" s="18"/>
    </row>
    <row r="8" customFormat="false" ht="15" hidden="false" customHeight="false" outlineLevel="0" collapsed="false">
      <c r="A8" s="0" t="n">
        <v>301</v>
      </c>
      <c r="B8" s="19" t="s">
        <v>15</v>
      </c>
    </row>
    <row r="9" customFormat="false" ht="15" hidden="false" customHeight="false" outlineLevel="0" collapsed="false">
      <c r="A9" s="0" t="s">
        <v>16</v>
      </c>
      <c r="B9" s="0" t="s">
        <v>17</v>
      </c>
      <c r="C9" s="20" t="n">
        <v>1182901</v>
      </c>
      <c r="D9" s="20" t="n">
        <v>1188670</v>
      </c>
      <c r="E9" s="20" t="n">
        <v>1932551</v>
      </c>
      <c r="F9" s="20" t="n">
        <v>1950000</v>
      </c>
      <c r="G9" s="20" t="n">
        <v>1304724</v>
      </c>
      <c r="H9" s="20" t="n">
        <v>1321337</v>
      </c>
      <c r="I9" s="20" t="n">
        <v>1457000</v>
      </c>
      <c r="J9" s="20" t="n">
        <v>1320418</v>
      </c>
      <c r="K9" s="20" t="n">
        <f aca="false">J9*12/10</f>
        <v>1584501.6</v>
      </c>
      <c r="L9" s="20" t="n">
        <v>1385000</v>
      </c>
      <c r="M9" s="20" t="n">
        <f aca="false">N6*M7</f>
        <v>2087865.1521</v>
      </c>
      <c r="N9" s="1" t="n">
        <v>29.99</v>
      </c>
    </row>
    <row r="10" customFormat="false" ht="15" hidden="false" customHeight="false" outlineLevel="0" collapsed="false">
      <c r="A10" s="0" t="s">
        <v>18</v>
      </c>
      <c r="B10" s="0" t="s">
        <v>19</v>
      </c>
      <c r="C10" s="20" t="n">
        <v>906</v>
      </c>
      <c r="D10" s="20" t="n">
        <v>3055</v>
      </c>
      <c r="E10" s="20" t="n">
        <v>8728</v>
      </c>
      <c r="F10" s="20" t="n">
        <v>4000</v>
      </c>
      <c r="G10" s="20" t="n">
        <v>4672</v>
      </c>
      <c r="H10" s="20" t="n">
        <v>4672</v>
      </c>
      <c r="I10" s="20" t="n">
        <v>9100</v>
      </c>
      <c r="J10" s="20" t="n">
        <v>2332</v>
      </c>
      <c r="K10" s="20" t="n">
        <f aca="false">J10*12/10</f>
        <v>2798.4</v>
      </c>
      <c r="L10" s="20" t="n">
        <v>5000</v>
      </c>
      <c r="M10" s="20" t="n">
        <v>9000</v>
      </c>
    </row>
    <row r="11" customFormat="false" ht="15" hidden="false" customHeight="false" outlineLevel="0" collapsed="false">
      <c r="A11" s="0" t="s">
        <v>20</v>
      </c>
      <c r="B11" s="0" t="s">
        <v>21</v>
      </c>
      <c r="D11" s="20" t="n">
        <v>727</v>
      </c>
      <c r="E11" s="20"/>
      <c r="F11" s="20"/>
      <c r="G11" s="20"/>
      <c r="H11" s="20"/>
      <c r="I11" s="20"/>
      <c r="J11" s="20"/>
      <c r="K11" s="20"/>
      <c r="L11" s="20"/>
      <c r="M11" s="20"/>
    </row>
    <row r="12" customFormat="false" ht="15" hidden="false" customHeight="false" outlineLevel="0" collapsed="false">
      <c r="A12" s="0" t="s">
        <v>22</v>
      </c>
      <c r="B12" s="20" t="s">
        <v>23</v>
      </c>
      <c r="C12" s="20" t="n">
        <v>106114</v>
      </c>
      <c r="D12" s="20" t="n">
        <v>125472</v>
      </c>
      <c r="E12" s="20" t="n">
        <v>146756</v>
      </c>
      <c r="F12" s="20" t="n">
        <v>120000</v>
      </c>
      <c r="G12" s="20" t="n">
        <v>194482</v>
      </c>
      <c r="H12" s="20" t="n">
        <v>237311</v>
      </c>
      <c r="I12" s="20" t="n">
        <v>210000</v>
      </c>
      <c r="J12" s="20" t="n">
        <v>141616</v>
      </c>
      <c r="K12" s="20" t="n">
        <f aca="false">J12*12/10</f>
        <v>169939.2</v>
      </c>
      <c r="L12" s="20" t="n">
        <v>210000</v>
      </c>
      <c r="M12" s="20" t="n">
        <v>210000</v>
      </c>
    </row>
    <row r="13" customFormat="false" ht="15" hidden="false" customHeight="false" outlineLevel="0" collapsed="false">
      <c r="B13" s="19" t="s">
        <v>24</v>
      </c>
      <c r="C13" s="21" t="n">
        <f aca="false">SUM(C9:C12)</f>
        <v>1289921</v>
      </c>
      <c r="D13" s="21" t="n">
        <f aca="false">SUM(D9:D12)</f>
        <v>1317924</v>
      </c>
      <c r="E13" s="21" t="n">
        <f aca="false">SUM(E9:E12)</f>
        <v>2088035</v>
      </c>
      <c r="F13" s="21" t="n">
        <f aca="false">SUM(F9:F12)</f>
        <v>2074000</v>
      </c>
      <c r="G13" s="21" t="n">
        <f aca="false">SUM(G9:G12)</f>
        <v>1503878</v>
      </c>
      <c r="H13" s="21" t="n">
        <f aca="false">SUM(H9:H12)</f>
        <v>1563320</v>
      </c>
      <c r="I13" s="21" t="n">
        <f aca="false">SUM(I9:I12)</f>
        <v>1676100</v>
      </c>
      <c r="J13" s="21" t="n">
        <f aca="false">SUM(J9:J12)</f>
        <v>1464366</v>
      </c>
      <c r="K13" s="20" t="n">
        <f aca="false">J13*12/10</f>
        <v>1757239.2</v>
      </c>
      <c r="L13" s="21" t="n">
        <f aca="false">SUM(L9:L12)</f>
        <v>1600000</v>
      </c>
      <c r="M13" s="21" t="n">
        <f aca="false">SUM(M9:M12)</f>
        <v>2306865.1521</v>
      </c>
      <c r="N13" s="1" t="n">
        <f aca="false">M13/N6</f>
        <v>53511.137835769</v>
      </c>
    </row>
    <row r="14" customFormat="false" ht="15" hidden="false" customHeight="false" outlineLevel="0" collapsed="false">
      <c r="B14" s="19"/>
      <c r="C14" s="20"/>
      <c r="D14" s="20"/>
      <c r="E14" s="20"/>
      <c r="F14" s="20"/>
      <c r="G14" s="20"/>
      <c r="H14" s="20"/>
      <c r="I14" s="20"/>
      <c r="J14" s="20"/>
      <c r="K14" s="20"/>
      <c r="L14" s="20"/>
      <c r="M14" s="20"/>
    </row>
    <row r="15" customFormat="false" ht="15" hidden="false" customHeight="false" outlineLevel="0" collapsed="false">
      <c r="A15" s="0" t="n">
        <v>310</v>
      </c>
      <c r="B15" s="19" t="s">
        <v>25</v>
      </c>
      <c r="C15" s="20"/>
      <c r="D15" s="20"/>
      <c r="E15" s="20"/>
      <c r="F15" s="20"/>
      <c r="G15" s="20"/>
      <c r="H15" s="20"/>
      <c r="I15" s="20"/>
      <c r="J15" s="20"/>
      <c r="K15" s="20"/>
      <c r="L15" s="20"/>
      <c r="M15" s="20"/>
    </row>
    <row r="16" customFormat="false" ht="15" hidden="false" customHeight="false" outlineLevel="0" collapsed="false">
      <c r="A16" s="0" t="s">
        <v>26</v>
      </c>
      <c r="B16" s="0" t="s">
        <v>27</v>
      </c>
      <c r="C16" s="20" t="n">
        <v>41355</v>
      </c>
      <c r="D16" s="20" t="n">
        <v>37842</v>
      </c>
      <c r="E16" s="20" t="n">
        <v>46277</v>
      </c>
      <c r="F16" s="20" t="n">
        <v>40000</v>
      </c>
      <c r="G16" s="20" t="n">
        <v>164501</v>
      </c>
      <c r="H16" s="20" t="n">
        <v>176882</v>
      </c>
      <c r="I16" s="20" t="n">
        <v>60000</v>
      </c>
      <c r="J16" s="20" t="n">
        <v>69947</v>
      </c>
      <c r="K16" s="20" t="n">
        <f aca="false">J16*12/10</f>
        <v>83936.4</v>
      </c>
      <c r="L16" s="20" t="n">
        <v>70000</v>
      </c>
      <c r="M16" s="20" t="n">
        <v>70000</v>
      </c>
    </row>
    <row r="17" customFormat="false" ht="15" hidden="false" customHeight="false" outlineLevel="0" collapsed="false">
      <c r="A17" s="0" t="s">
        <v>28</v>
      </c>
      <c r="B17" s="0" t="s">
        <v>29</v>
      </c>
      <c r="C17" s="20" t="n">
        <v>589730</v>
      </c>
      <c r="D17" s="20" t="n">
        <v>628140</v>
      </c>
      <c r="E17" s="20" t="n">
        <v>504576</v>
      </c>
      <c r="F17" s="20" t="n">
        <v>550000</v>
      </c>
      <c r="G17" s="20" t="n">
        <v>490080</v>
      </c>
      <c r="H17" s="20" t="n">
        <v>612031</v>
      </c>
      <c r="I17" s="20" t="n">
        <v>650000</v>
      </c>
      <c r="J17" s="20" t="n">
        <v>461967</v>
      </c>
      <c r="K17" s="20" t="n">
        <f aca="false">J17*12/10</f>
        <v>554360.4</v>
      </c>
      <c r="L17" s="20" t="n">
        <v>600000</v>
      </c>
      <c r="M17" s="20" t="n">
        <v>600000</v>
      </c>
    </row>
    <row r="18" customFormat="false" ht="15" hidden="false" customHeight="false" outlineLevel="0" collapsed="false">
      <c r="A18" s="0" t="s">
        <v>30</v>
      </c>
      <c r="B18" s="0" t="s">
        <v>31</v>
      </c>
      <c r="C18" s="20" t="n">
        <v>24152</v>
      </c>
      <c r="D18" s="20" t="n">
        <v>27392</v>
      </c>
      <c r="E18" s="20" t="n">
        <v>26612</v>
      </c>
      <c r="F18" s="20" t="n">
        <v>26000</v>
      </c>
      <c r="G18" s="20" t="n">
        <v>24146</v>
      </c>
      <c r="H18" s="20" t="n">
        <v>26020</v>
      </c>
      <c r="I18" s="20" t="n">
        <v>28000</v>
      </c>
      <c r="J18" s="20" t="n">
        <v>27288</v>
      </c>
      <c r="K18" s="20" t="n">
        <f aca="false">J18*12/10</f>
        <v>32745.6</v>
      </c>
      <c r="L18" s="20" t="n">
        <v>29000</v>
      </c>
      <c r="M18" s="20" t="n">
        <v>29000</v>
      </c>
    </row>
    <row r="19" customFormat="false" ht="15" hidden="false" customHeight="false" outlineLevel="0" collapsed="false">
      <c r="A19" s="0" t="s">
        <v>32</v>
      </c>
      <c r="B19" s="0" t="s">
        <v>33</v>
      </c>
      <c r="C19" s="20" t="n">
        <v>75907</v>
      </c>
      <c r="D19" s="20" t="n">
        <v>74739</v>
      </c>
      <c r="E19" s="20" t="n">
        <v>74496</v>
      </c>
      <c r="F19" s="20" t="n">
        <v>74000</v>
      </c>
      <c r="G19" s="20" t="n">
        <v>60900</v>
      </c>
      <c r="H19" s="20" t="n">
        <v>75351.77</v>
      </c>
      <c r="I19" s="20" t="n">
        <v>77000</v>
      </c>
      <c r="J19" s="20" t="n">
        <v>49705</v>
      </c>
      <c r="K19" s="20" t="n">
        <f aca="false">J19*12/10</f>
        <v>59646</v>
      </c>
      <c r="L19" s="20" t="n">
        <v>75000</v>
      </c>
      <c r="M19" s="20" t="n">
        <v>75000</v>
      </c>
    </row>
    <row r="20" customFormat="false" ht="15" hidden="false" customHeight="false" outlineLevel="0" collapsed="false">
      <c r="B20" s="19" t="s">
        <v>34</v>
      </c>
      <c r="C20" s="21" t="n">
        <f aca="false">SUM(C16:C19)</f>
        <v>731144</v>
      </c>
      <c r="D20" s="21" t="n">
        <f aca="false">SUM(D16:D19)</f>
        <v>768113</v>
      </c>
      <c r="E20" s="21" t="n">
        <f aca="false">SUM(E16:E19)</f>
        <v>651961</v>
      </c>
      <c r="F20" s="21" t="n">
        <f aca="false">SUM(F16:F19)</f>
        <v>690000</v>
      </c>
      <c r="G20" s="21" t="n">
        <f aca="false">SUM(G16:G19)</f>
        <v>739627</v>
      </c>
      <c r="H20" s="21" t="n">
        <f aca="false">SUM(H16:H19)</f>
        <v>890284.77</v>
      </c>
      <c r="I20" s="21" t="n">
        <f aca="false">SUM(I16:I19)</f>
        <v>815000</v>
      </c>
      <c r="J20" s="21" t="n">
        <f aca="false">SUM(J16:J19)</f>
        <v>608907</v>
      </c>
      <c r="K20" s="20" t="n">
        <f aca="false">J20*12/10</f>
        <v>730688.4</v>
      </c>
      <c r="L20" s="21" t="n">
        <f aca="false">SUM(L16:L19)</f>
        <v>774000</v>
      </c>
      <c r="M20" s="21" t="n">
        <f aca="false">SUM(M16:M19)</f>
        <v>774000</v>
      </c>
    </row>
    <row r="21" customFormat="false" ht="15" hidden="false" customHeight="false" outlineLevel="0" collapsed="false">
      <c r="B21" s="19"/>
      <c r="C21" s="20"/>
      <c r="D21" s="20"/>
      <c r="E21" s="20"/>
      <c r="F21" s="20"/>
      <c r="G21" s="20"/>
      <c r="H21" s="20"/>
      <c r="I21" s="20"/>
      <c r="J21" s="20"/>
      <c r="K21" s="20"/>
      <c r="L21" s="20"/>
      <c r="M21" s="20"/>
    </row>
    <row r="22" customFormat="false" ht="15" hidden="false" customHeight="false" outlineLevel="0" collapsed="false">
      <c r="A22" s="0" t="n">
        <v>320</v>
      </c>
      <c r="B22" s="19" t="s">
        <v>35</v>
      </c>
      <c r="C22" s="20"/>
      <c r="D22" s="20"/>
      <c r="E22" s="20"/>
      <c r="F22" s="20"/>
      <c r="G22" s="20"/>
      <c r="H22" s="20"/>
      <c r="I22" s="20"/>
      <c r="J22" s="20"/>
      <c r="K22" s="20"/>
      <c r="L22" s="20"/>
      <c r="M22" s="20"/>
    </row>
    <row r="23" customFormat="false" ht="15" hidden="false" customHeight="false" outlineLevel="0" collapsed="false">
      <c r="A23" s="0" t="s">
        <v>36</v>
      </c>
      <c r="B23" s="0" t="s">
        <v>37</v>
      </c>
      <c r="C23" s="20" t="n">
        <v>2000</v>
      </c>
      <c r="D23" s="20" t="n">
        <v>1200</v>
      </c>
      <c r="E23" s="20" t="n">
        <v>1200</v>
      </c>
      <c r="F23" s="20" t="n">
        <v>1500</v>
      </c>
      <c r="G23" s="20" t="n">
        <v>1250</v>
      </c>
      <c r="H23" s="20" t="n">
        <v>1250</v>
      </c>
      <c r="I23" s="20" t="n">
        <v>1500</v>
      </c>
      <c r="J23" s="20" t="n">
        <v>1415</v>
      </c>
      <c r="K23" s="20" t="n">
        <f aca="false">J23*12/10</f>
        <v>1698</v>
      </c>
      <c r="L23" s="20" t="n">
        <v>1500</v>
      </c>
      <c r="M23" s="20" t="n">
        <v>1500</v>
      </c>
    </row>
    <row r="24" customFormat="false" ht="15" hidden="false" customHeight="false" outlineLevel="0" collapsed="false">
      <c r="A24" s="0" t="s">
        <v>38</v>
      </c>
      <c r="B24" s="0" t="s">
        <v>39</v>
      </c>
      <c r="C24" s="20" t="n">
        <v>2053</v>
      </c>
      <c r="D24" s="20"/>
      <c r="E24" s="20" t="n">
        <v>4127</v>
      </c>
      <c r="F24" s="20" t="n">
        <v>2000</v>
      </c>
      <c r="G24" s="20" t="n">
        <v>23598</v>
      </c>
      <c r="H24" s="20" t="n">
        <v>23779</v>
      </c>
      <c r="I24" s="20" t="n">
        <v>6000</v>
      </c>
      <c r="J24" s="20" t="n">
        <v>11955</v>
      </c>
      <c r="K24" s="20" t="n">
        <f aca="false">J24*12/10</f>
        <v>14346</v>
      </c>
      <c r="L24" s="20" t="n">
        <v>18000</v>
      </c>
      <c r="M24" s="20" t="n">
        <v>18000</v>
      </c>
    </row>
    <row r="25" customFormat="false" ht="15" hidden="false" customHeight="false" outlineLevel="0" collapsed="false">
      <c r="A25" s="0" t="s">
        <v>40</v>
      </c>
      <c r="B25" s="0" t="s">
        <v>41</v>
      </c>
      <c r="C25" s="20" t="n">
        <v>180</v>
      </c>
      <c r="D25" s="20" t="n">
        <v>660</v>
      </c>
      <c r="E25" s="20" t="n">
        <v>104</v>
      </c>
      <c r="F25" s="20" t="n">
        <v>1000</v>
      </c>
      <c r="G25" s="20" t="n">
        <v>425</v>
      </c>
      <c r="H25" s="20" t="n">
        <v>525</v>
      </c>
      <c r="I25" s="20" t="n">
        <v>1000</v>
      </c>
      <c r="J25" s="20" t="n">
        <v>837</v>
      </c>
      <c r="K25" s="20" t="n">
        <f aca="false">J25*12/10</f>
        <v>1004.4</v>
      </c>
      <c r="L25" s="20" t="n">
        <v>1000</v>
      </c>
      <c r="M25" s="20" t="n">
        <v>1000</v>
      </c>
    </row>
    <row r="26" customFormat="false" ht="15" hidden="false" customHeight="false" outlineLevel="0" collapsed="false">
      <c r="A26" s="0" t="s">
        <v>42</v>
      </c>
      <c r="B26" s="0" t="s">
        <v>43</v>
      </c>
      <c r="C26" s="20" t="n">
        <v>1500</v>
      </c>
      <c r="D26" s="20" t="n">
        <v>1000</v>
      </c>
      <c r="E26" s="20"/>
      <c r="F26" s="20" t="n">
        <v>500</v>
      </c>
      <c r="G26" s="20" t="n">
        <v>0</v>
      </c>
      <c r="H26" s="20"/>
      <c r="I26" s="20" t="n">
        <v>400</v>
      </c>
      <c r="J26" s="20"/>
      <c r="K26" s="20"/>
      <c r="L26" s="20" t="n">
        <v>400</v>
      </c>
      <c r="M26" s="20" t="n">
        <v>400</v>
      </c>
    </row>
    <row r="27" customFormat="false" ht="15" hidden="false" customHeight="false" outlineLevel="0" collapsed="false">
      <c r="A27" s="0" t="s">
        <v>44</v>
      </c>
      <c r="B27" s="0" t="s">
        <v>45</v>
      </c>
      <c r="C27" s="20" t="n">
        <v>18340</v>
      </c>
      <c r="D27" s="20" t="n">
        <v>12610</v>
      </c>
      <c r="E27" s="20" t="n">
        <v>14180</v>
      </c>
      <c r="F27" s="20" t="n">
        <v>18000</v>
      </c>
      <c r="G27" s="20" t="n">
        <v>5485</v>
      </c>
      <c r="H27" s="20" t="n">
        <v>13394</v>
      </c>
      <c r="I27" s="20" t="n">
        <v>20000</v>
      </c>
      <c r="J27" s="20"/>
      <c r="K27" s="20"/>
      <c r="L27" s="20" t="n">
        <v>14000</v>
      </c>
      <c r="M27" s="20" t="n">
        <v>14000</v>
      </c>
    </row>
    <row r="28" customFormat="false" ht="15" hidden="false" customHeight="false" outlineLevel="0" collapsed="false">
      <c r="A28" s="0" t="s">
        <v>46</v>
      </c>
      <c r="B28" s="0" t="s">
        <v>47</v>
      </c>
      <c r="C28" s="20" t="n">
        <v>300</v>
      </c>
      <c r="D28" s="20" t="n">
        <v>500</v>
      </c>
      <c r="E28" s="20" t="n">
        <v>200</v>
      </c>
      <c r="F28" s="20" t="n">
        <v>300</v>
      </c>
      <c r="G28" s="20"/>
      <c r="H28" s="20"/>
      <c r="I28" s="20" t="n">
        <v>200</v>
      </c>
      <c r="J28" s="20" t="n">
        <v>200</v>
      </c>
      <c r="K28" s="20" t="n">
        <f aca="false">J28*12/10</f>
        <v>240</v>
      </c>
      <c r="L28" s="20" t="n">
        <v>200</v>
      </c>
      <c r="M28" s="20" t="n">
        <v>200</v>
      </c>
    </row>
    <row r="29" customFormat="false" ht="15" hidden="false" customHeight="false" outlineLevel="0" collapsed="false">
      <c r="A29" s="0" t="s">
        <v>48</v>
      </c>
      <c r="B29" s="0" t="s">
        <v>49</v>
      </c>
      <c r="C29" s="20" t="n">
        <v>1000</v>
      </c>
      <c r="D29" s="20"/>
      <c r="E29" s="20"/>
      <c r="F29" s="20"/>
      <c r="G29" s="20"/>
      <c r="H29" s="20"/>
      <c r="I29" s="20"/>
      <c r="J29" s="20"/>
      <c r="K29" s="20"/>
      <c r="L29" s="20"/>
      <c r="M29" s="20"/>
    </row>
    <row r="30" customFormat="false" ht="15" hidden="false" customHeight="false" outlineLevel="0" collapsed="false">
      <c r="B30" s="19" t="s">
        <v>50</v>
      </c>
      <c r="C30" s="21" t="n">
        <f aca="false">SUM(C23:C29)</f>
        <v>25373</v>
      </c>
      <c r="D30" s="21" t="n">
        <f aca="false">SUM(D23:D29)</f>
        <v>15970</v>
      </c>
      <c r="E30" s="21" t="n">
        <f aca="false">SUM(E23:E29)</f>
        <v>19811</v>
      </c>
      <c r="F30" s="21" t="n">
        <f aca="false">SUM(F23:F29)</f>
        <v>23300</v>
      </c>
      <c r="G30" s="21" t="n">
        <f aca="false">SUM(G23:G29)</f>
        <v>30758</v>
      </c>
      <c r="H30" s="21" t="n">
        <f aca="false">SUM(H23:H29)</f>
        <v>38948</v>
      </c>
      <c r="I30" s="21" t="n">
        <f aca="false">SUM(I23:I29)</f>
        <v>29100</v>
      </c>
      <c r="J30" s="21" t="n">
        <f aca="false">SUM(J23:J29)</f>
        <v>14407</v>
      </c>
      <c r="K30" s="20" t="n">
        <f aca="false">J30*12/10</f>
        <v>17288.4</v>
      </c>
      <c r="L30" s="21" t="n">
        <f aca="false">SUM(L23:L29)</f>
        <v>35100</v>
      </c>
      <c r="M30" s="21" t="n">
        <f aca="false">SUM(M23:M29)</f>
        <v>35100</v>
      </c>
    </row>
    <row r="31" customFormat="false" ht="15" hidden="false" customHeight="false" outlineLevel="0" collapsed="false">
      <c r="B31" s="19"/>
      <c r="C31" s="20"/>
      <c r="D31" s="20"/>
      <c r="E31" s="20"/>
      <c r="F31" s="20"/>
      <c r="G31" s="20"/>
      <c r="H31" s="20"/>
      <c r="I31" s="20"/>
      <c r="J31" s="20"/>
      <c r="K31" s="20"/>
      <c r="L31" s="20"/>
      <c r="M31" s="20"/>
    </row>
    <row r="32" customFormat="false" ht="15" hidden="false" customHeight="false" outlineLevel="0" collapsed="false">
      <c r="A32" s="0" t="n">
        <v>321</v>
      </c>
      <c r="B32" s="19" t="s">
        <v>51</v>
      </c>
      <c r="C32" s="20"/>
      <c r="D32" s="20"/>
      <c r="E32" s="20"/>
      <c r="F32" s="20"/>
      <c r="G32" s="20"/>
      <c r="H32" s="20"/>
      <c r="I32" s="20"/>
      <c r="J32" s="20"/>
      <c r="K32" s="20"/>
      <c r="L32" s="20"/>
      <c r="M32" s="20"/>
    </row>
    <row r="33" customFormat="false" ht="15" hidden="false" customHeight="false" outlineLevel="0" collapsed="false">
      <c r="A33" s="0" t="s">
        <v>52</v>
      </c>
      <c r="B33" s="0" t="s">
        <v>53</v>
      </c>
      <c r="C33" s="20" t="n">
        <v>146525</v>
      </c>
      <c r="D33" s="20" t="n">
        <v>141547</v>
      </c>
      <c r="E33" s="20" t="n">
        <v>140595</v>
      </c>
      <c r="F33" s="20" t="n">
        <v>140000</v>
      </c>
      <c r="G33" s="20" t="n">
        <v>103773</v>
      </c>
      <c r="H33" s="20" t="n">
        <v>137391</v>
      </c>
      <c r="I33" s="20" t="n">
        <v>150000</v>
      </c>
      <c r="J33" s="20" t="n">
        <v>100175</v>
      </c>
      <c r="K33" s="20" t="n">
        <f aca="false">J33*12/10</f>
        <v>120210</v>
      </c>
      <c r="L33" s="20" t="n">
        <v>135000</v>
      </c>
      <c r="M33" s="20" t="n">
        <v>120000</v>
      </c>
    </row>
    <row r="34" customFormat="false" ht="15" hidden="false" customHeight="false" outlineLevel="0" collapsed="false">
      <c r="B34" s="19" t="s">
        <v>54</v>
      </c>
      <c r="C34" s="21" t="n">
        <v>146525</v>
      </c>
      <c r="D34" s="21" t="n">
        <f aca="false">D33</f>
        <v>141547</v>
      </c>
      <c r="E34" s="21" t="n">
        <f aca="false">E33</f>
        <v>140595</v>
      </c>
      <c r="F34" s="21" t="n">
        <f aca="false">F33</f>
        <v>140000</v>
      </c>
      <c r="G34" s="21" t="n">
        <f aca="false">G33</f>
        <v>103773</v>
      </c>
      <c r="H34" s="21" t="n">
        <f aca="false">H33</f>
        <v>137391</v>
      </c>
      <c r="I34" s="21" t="n">
        <f aca="false">I33</f>
        <v>150000</v>
      </c>
      <c r="J34" s="21" t="n">
        <f aca="false">J33</f>
        <v>100175</v>
      </c>
      <c r="K34" s="20" t="n">
        <f aca="false">J34*12/10</f>
        <v>120210</v>
      </c>
      <c r="L34" s="21" t="n">
        <f aca="false">L33</f>
        <v>135000</v>
      </c>
      <c r="M34" s="21" t="n">
        <f aca="false">SUM(M33)</f>
        <v>120000</v>
      </c>
    </row>
    <row r="35" customFormat="false" ht="15" hidden="false" customHeight="false" outlineLevel="0" collapsed="false">
      <c r="B35" s="19"/>
      <c r="C35" s="20"/>
      <c r="D35" s="20"/>
      <c r="E35" s="20"/>
      <c r="F35" s="20"/>
      <c r="G35" s="20"/>
      <c r="H35" s="20"/>
      <c r="I35" s="20"/>
      <c r="J35" s="20"/>
      <c r="K35" s="20"/>
      <c r="L35" s="20"/>
      <c r="M35" s="20"/>
    </row>
    <row r="36" customFormat="false" ht="15" hidden="false" customHeight="false" outlineLevel="0" collapsed="false">
      <c r="A36" s="0" t="n">
        <v>322</v>
      </c>
      <c r="B36" s="19" t="s">
        <v>55</v>
      </c>
      <c r="C36" s="20"/>
      <c r="D36" s="20"/>
      <c r="E36" s="20"/>
      <c r="F36" s="20"/>
      <c r="G36" s="20"/>
      <c r="H36" s="20"/>
      <c r="I36" s="20"/>
      <c r="J36" s="20"/>
      <c r="K36" s="20"/>
      <c r="L36" s="20"/>
      <c r="M36" s="20"/>
    </row>
    <row r="37" customFormat="false" ht="15" hidden="false" customHeight="false" outlineLevel="0" collapsed="false">
      <c r="A37" s="0" t="s">
        <v>56</v>
      </c>
      <c r="B37" s="0" t="s">
        <v>57</v>
      </c>
      <c r="C37" s="20" t="n">
        <v>1140</v>
      </c>
      <c r="D37" s="20"/>
      <c r="E37" s="20"/>
      <c r="F37" s="20"/>
      <c r="G37" s="20"/>
      <c r="H37" s="20"/>
      <c r="I37" s="20"/>
      <c r="J37" s="20"/>
      <c r="K37" s="20"/>
      <c r="L37" s="20"/>
      <c r="M37" s="20"/>
    </row>
    <row r="38" customFormat="false" ht="15" hidden="false" customHeight="false" outlineLevel="0" collapsed="false">
      <c r="A38" s="0" t="s">
        <v>58</v>
      </c>
      <c r="B38" s="0" t="s">
        <v>59</v>
      </c>
      <c r="C38" s="20" t="n">
        <v>150</v>
      </c>
      <c r="D38" s="20" t="n">
        <v>175</v>
      </c>
      <c r="E38" s="20" t="n">
        <v>225</v>
      </c>
      <c r="F38" s="20" t="n">
        <v>150</v>
      </c>
      <c r="G38" s="20" t="n">
        <v>75</v>
      </c>
      <c r="H38" s="20" t="n">
        <v>100</v>
      </c>
      <c r="I38" s="20" t="n">
        <v>225</v>
      </c>
      <c r="J38" s="20" t="n">
        <v>175</v>
      </c>
      <c r="K38" s="20" t="n">
        <f aca="false">J38*12/10</f>
        <v>210</v>
      </c>
      <c r="L38" s="20" t="n">
        <v>200</v>
      </c>
      <c r="M38" s="20" t="n">
        <v>200</v>
      </c>
    </row>
    <row r="39" customFormat="false" ht="15" hidden="false" customHeight="false" outlineLevel="0" collapsed="false">
      <c r="A39" s="0" t="s">
        <v>60</v>
      </c>
      <c r="B39" s="0" t="s">
        <v>61</v>
      </c>
      <c r="C39" s="20" t="n">
        <v>82450</v>
      </c>
      <c r="D39" s="20" t="n">
        <v>183150</v>
      </c>
      <c r="E39" s="20" t="n">
        <v>70968</v>
      </c>
      <c r="F39" s="20" t="n">
        <v>125000</v>
      </c>
      <c r="G39" s="20" t="n">
        <v>52015</v>
      </c>
      <c r="H39" s="20" t="n">
        <v>64807</v>
      </c>
      <c r="I39" s="20" t="n">
        <v>80000</v>
      </c>
      <c r="J39" s="20" t="n">
        <v>77590</v>
      </c>
      <c r="K39" s="20" t="n">
        <f aca="false">J39*12/10</f>
        <v>93108</v>
      </c>
      <c r="L39" s="20" t="n">
        <v>80000</v>
      </c>
      <c r="M39" s="20" t="n">
        <v>80000</v>
      </c>
    </row>
    <row r="40" customFormat="false" ht="15" hidden="false" customHeight="false" outlineLevel="0" collapsed="false">
      <c r="B40" s="19" t="s">
        <v>62</v>
      </c>
      <c r="C40" s="21" t="n">
        <f aca="false">SUM(C37:C39)</f>
        <v>83740</v>
      </c>
      <c r="D40" s="21" t="n">
        <f aca="false">SUM(D37:D39)</f>
        <v>183325</v>
      </c>
      <c r="E40" s="21" t="n">
        <f aca="false">SUM(E37:E39)</f>
        <v>71193</v>
      </c>
      <c r="F40" s="21" t="n">
        <f aca="false">SUM(F37:F39)</f>
        <v>125150</v>
      </c>
      <c r="G40" s="21" t="n">
        <f aca="false">SUM(G37:G39)</f>
        <v>52090</v>
      </c>
      <c r="H40" s="21" t="n">
        <f aca="false">SUM(H37:H39)</f>
        <v>64907</v>
      </c>
      <c r="I40" s="21" t="n">
        <f aca="false">SUM(I37:I39)</f>
        <v>80225</v>
      </c>
      <c r="J40" s="21" t="n">
        <f aca="false">SUM(J37:J39)</f>
        <v>77765</v>
      </c>
      <c r="K40" s="20" t="n">
        <f aca="false">J40*12/10</f>
        <v>93318</v>
      </c>
      <c r="L40" s="21" t="n">
        <f aca="false">SUM(L37:L39)</f>
        <v>80200</v>
      </c>
      <c r="M40" s="21" t="n">
        <f aca="false">SUM(M37:M39)</f>
        <v>80200</v>
      </c>
    </row>
    <row r="41" customFormat="false" ht="15" hidden="false" customHeight="false" outlineLevel="0" collapsed="false">
      <c r="B41" s="19"/>
      <c r="C41" s="20"/>
      <c r="D41" s="20"/>
      <c r="E41" s="20"/>
      <c r="F41" s="20"/>
      <c r="G41" s="20"/>
      <c r="H41" s="20"/>
      <c r="I41" s="20"/>
      <c r="J41" s="20"/>
      <c r="K41" s="20"/>
      <c r="L41" s="20"/>
      <c r="M41" s="20"/>
    </row>
    <row r="42" customFormat="false" ht="15" hidden="false" customHeight="false" outlineLevel="0" collapsed="false">
      <c r="A42" s="0" t="n">
        <v>331</v>
      </c>
      <c r="B42" s="19" t="s">
        <v>63</v>
      </c>
      <c r="C42" s="20"/>
      <c r="D42" s="20"/>
      <c r="E42" s="20"/>
      <c r="F42" s="20"/>
      <c r="I42" s="20"/>
      <c r="J42" s="20"/>
      <c r="K42" s="20"/>
      <c r="L42" s="20"/>
      <c r="M42" s="20"/>
    </row>
    <row r="43" customFormat="false" ht="15" hidden="false" customHeight="false" outlineLevel="0" collapsed="false">
      <c r="A43" s="0" t="s">
        <v>64</v>
      </c>
      <c r="B43" s="0" t="s">
        <v>65</v>
      </c>
      <c r="C43" s="20" t="n">
        <v>4903</v>
      </c>
      <c r="D43" s="20" t="n">
        <v>6120</v>
      </c>
      <c r="E43" s="20" t="n">
        <v>6305</v>
      </c>
      <c r="F43" s="20" t="n">
        <v>5000</v>
      </c>
      <c r="G43" s="20" t="n">
        <v>3536</v>
      </c>
      <c r="H43" s="20" t="n">
        <v>4102</v>
      </c>
      <c r="I43" s="20" t="n">
        <v>9000</v>
      </c>
      <c r="J43" s="20" t="n">
        <v>3629</v>
      </c>
      <c r="K43" s="20" t="n">
        <f aca="false">J43*12/10</f>
        <v>4354.8</v>
      </c>
      <c r="L43" s="20" t="n">
        <v>5000</v>
      </c>
      <c r="M43" s="20" t="n">
        <v>5000</v>
      </c>
    </row>
    <row r="44" customFormat="false" ht="15" hidden="false" customHeight="false" outlineLevel="0" collapsed="false">
      <c r="A44" s="0" t="s">
        <v>66</v>
      </c>
      <c r="B44" s="0" t="s">
        <v>67</v>
      </c>
      <c r="C44" s="20" t="n">
        <v>25477</v>
      </c>
      <c r="D44" s="20" t="n">
        <v>21929</v>
      </c>
      <c r="E44" s="20" t="n">
        <v>21828</v>
      </c>
      <c r="F44" s="20" t="n">
        <v>22000</v>
      </c>
      <c r="G44" s="20" t="n">
        <v>17584</v>
      </c>
      <c r="H44" s="20" t="n">
        <v>20152</v>
      </c>
      <c r="I44" s="20" t="n">
        <v>25000</v>
      </c>
      <c r="J44" s="20" t="n">
        <v>15751</v>
      </c>
      <c r="K44" s="20" t="n">
        <f aca="false">J44*12/10</f>
        <v>18901.2</v>
      </c>
      <c r="L44" s="20" t="n">
        <v>20000</v>
      </c>
      <c r="M44" s="20" t="n">
        <v>20000</v>
      </c>
    </row>
    <row r="45" customFormat="false" ht="15" hidden="false" customHeight="false" outlineLevel="0" collapsed="false">
      <c r="A45" s="0" t="s">
        <v>68</v>
      </c>
      <c r="B45" s="0" t="s">
        <v>69</v>
      </c>
      <c r="C45" s="20" t="n">
        <v>351</v>
      </c>
      <c r="D45" s="20" t="n">
        <v>419</v>
      </c>
      <c r="E45" s="20" t="n">
        <v>661</v>
      </c>
      <c r="F45" s="20" t="n">
        <v>500</v>
      </c>
      <c r="G45" s="20" t="n">
        <v>884</v>
      </c>
      <c r="H45" s="20" t="n">
        <v>984</v>
      </c>
      <c r="I45" s="20" t="n">
        <v>1000</v>
      </c>
      <c r="J45" s="20" t="n">
        <v>1710</v>
      </c>
      <c r="K45" s="20" t="n">
        <f aca="false">J45*12/10</f>
        <v>2052</v>
      </c>
      <c r="L45" s="20" t="n">
        <v>1000</v>
      </c>
      <c r="M45" s="20" t="n">
        <v>1000</v>
      </c>
    </row>
    <row r="46" customFormat="false" ht="15" hidden="false" customHeight="false" outlineLevel="0" collapsed="false">
      <c r="A46" s="0" t="s">
        <v>70</v>
      </c>
      <c r="B46" s="0" t="s">
        <v>71</v>
      </c>
      <c r="C46" s="20" t="n">
        <v>5225</v>
      </c>
      <c r="D46" s="20" t="n">
        <v>5020</v>
      </c>
      <c r="E46" s="20" t="n">
        <v>4641</v>
      </c>
      <c r="F46" s="20" t="n">
        <v>4000</v>
      </c>
      <c r="G46" s="20"/>
      <c r="H46" s="20"/>
      <c r="I46" s="20" t="n">
        <v>5000</v>
      </c>
      <c r="J46" s="20" t="n">
        <v>1736</v>
      </c>
      <c r="K46" s="20" t="n">
        <f aca="false">J46*12/10</f>
        <v>2083.2</v>
      </c>
      <c r="L46" s="20" t="n">
        <v>3000</v>
      </c>
      <c r="M46" s="20" t="n">
        <v>3000</v>
      </c>
    </row>
    <row r="47" customFormat="false" ht="15" hidden="false" customHeight="false" outlineLevel="0" collapsed="false">
      <c r="A47" s="0" t="s">
        <v>72</v>
      </c>
      <c r="B47" s="0" t="s">
        <v>73</v>
      </c>
      <c r="C47" s="20" t="n">
        <v>11252</v>
      </c>
      <c r="D47" s="20" t="n">
        <v>13309</v>
      </c>
      <c r="E47" s="20" t="n">
        <v>9198</v>
      </c>
      <c r="F47" s="20" t="n">
        <v>12000</v>
      </c>
      <c r="G47" s="20" t="n">
        <v>163</v>
      </c>
      <c r="H47" s="20" t="n">
        <v>271</v>
      </c>
      <c r="I47" s="20" t="n">
        <v>11000</v>
      </c>
      <c r="J47" s="20" t="n">
        <v>114</v>
      </c>
      <c r="K47" s="20" t="n">
        <f aca="false">J47*12/10</f>
        <v>136.8</v>
      </c>
      <c r="L47" s="20" t="n">
        <v>200</v>
      </c>
      <c r="M47" s="20" t="n">
        <v>200</v>
      </c>
    </row>
    <row r="48" customFormat="false" ht="15" hidden="false" customHeight="false" outlineLevel="0" collapsed="false">
      <c r="B48" s="19" t="s">
        <v>74</v>
      </c>
      <c r="C48" s="21" t="n">
        <f aca="false">SUM(C43:C47)</f>
        <v>47208</v>
      </c>
      <c r="D48" s="21" t="n">
        <f aca="false">SUM(D43:D47)</f>
        <v>46797</v>
      </c>
      <c r="E48" s="21" t="n">
        <f aca="false">SUM(E43:E47)</f>
        <v>42633</v>
      </c>
      <c r="F48" s="21" t="n">
        <f aca="false">SUM(F43:F47)</f>
        <v>43500</v>
      </c>
      <c r="G48" s="21" t="n">
        <f aca="false">SUM(G43:G47)</f>
        <v>22167</v>
      </c>
      <c r="H48" s="21" t="n">
        <f aca="false">SUM(H43:H47)</f>
        <v>25509</v>
      </c>
      <c r="I48" s="21" t="n">
        <f aca="false">SUM(I43:I47)</f>
        <v>51000</v>
      </c>
      <c r="J48" s="21" t="n">
        <f aca="false">SUM(J43:J47)</f>
        <v>22940</v>
      </c>
      <c r="K48" s="20" t="n">
        <f aca="false">J48*12/10</f>
        <v>27528</v>
      </c>
      <c r="L48" s="21" t="n">
        <f aca="false">SUM(L43:L47)</f>
        <v>29200</v>
      </c>
      <c r="M48" s="21" t="n">
        <f aca="false">SUM(M43:M47)</f>
        <v>29200</v>
      </c>
    </row>
    <row r="49" customFormat="false" ht="15" hidden="false" customHeight="false" outlineLevel="0" collapsed="false">
      <c r="B49" s="19"/>
      <c r="C49" s="20"/>
      <c r="D49" s="20"/>
      <c r="E49" s="20"/>
      <c r="F49" s="20"/>
      <c r="G49" s="20"/>
      <c r="H49" s="20"/>
      <c r="I49" s="20"/>
      <c r="J49" s="20"/>
      <c r="K49" s="20"/>
      <c r="L49" s="20"/>
      <c r="M49" s="20"/>
    </row>
    <row r="50" customFormat="false" ht="15" hidden="false" customHeight="false" outlineLevel="0" collapsed="false">
      <c r="A50" s="0" t="n">
        <v>341</v>
      </c>
      <c r="B50" s="19" t="s">
        <v>75</v>
      </c>
      <c r="C50" s="20"/>
      <c r="D50" s="20"/>
      <c r="E50" s="20"/>
      <c r="F50" s="20"/>
      <c r="G50" s="20"/>
      <c r="H50" s="20"/>
      <c r="I50" s="20"/>
      <c r="J50" s="20"/>
      <c r="K50" s="20"/>
      <c r="L50" s="20"/>
      <c r="M50" s="20"/>
    </row>
    <row r="51" customFormat="false" ht="15" hidden="false" customHeight="false" outlineLevel="0" collapsed="false">
      <c r="A51" s="0" t="s">
        <v>76</v>
      </c>
      <c r="B51" s="0" t="s">
        <v>77</v>
      </c>
      <c r="C51" s="22" t="n">
        <v>1617</v>
      </c>
      <c r="D51" s="22" t="n">
        <v>4076</v>
      </c>
      <c r="E51" s="22" t="n">
        <v>522</v>
      </c>
      <c r="F51" s="22" t="n">
        <v>2200</v>
      </c>
      <c r="G51" s="22"/>
      <c r="H51" s="22" t="n">
        <v>427</v>
      </c>
      <c r="I51" s="22" t="n">
        <v>500</v>
      </c>
      <c r="J51" s="20" t="n">
        <v>15</v>
      </c>
      <c r="K51" s="20" t="n">
        <f aca="false">J51*12/10</f>
        <v>18</v>
      </c>
      <c r="L51" s="20" t="n">
        <v>100</v>
      </c>
      <c r="M51" s="20" t="n">
        <v>100</v>
      </c>
    </row>
    <row r="52" customFormat="false" ht="15" hidden="false" customHeight="false" outlineLevel="0" collapsed="false">
      <c r="B52" s="19" t="s">
        <v>78</v>
      </c>
      <c r="C52" s="21" t="n">
        <v>1617</v>
      </c>
      <c r="D52" s="21" t="n">
        <f aca="false">D51</f>
        <v>4076</v>
      </c>
      <c r="E52" s="21" t="n">
        <f aca="false">E51</f>
        <v>522</v>
      </c>
      <c r="F52" s="21" t="n">
        <f aca="false">F51</f>
        <v>2200</v>
      </c>
      <c r="G52" s="21" t="n">
        <f aca="false">G51</f>
        <v>0</v>
      </c>
      <c r="H52" s="21" t="n">
        <f aca="false">H51</f>
        <v>427</v>
      </c>
      <c r="I52" s="21" t="n">
        <f aca="false">I51</f>
        <v>500</v>
      </c>
      <c r="J52" s="21" t="n">
        <f aca="false">J51</f>
        <v>15</v>
      </c>
      <c r="K52" s="20" t="n">
        <f aca="false">J52*12/10</f>
        <v>18</v>
      </c>
      <c r="L52" s="21" t="n">
        <f aca="false">L51</f>
        <v>100</v>
      </c>
      <c r="M52" s="21" t="n">
        <f aca="false">SUM(M51)</f>
        <v>100</v>
      </c>
    </row>
    <row r="53" customFormat="false" ht="15" hidden="false" customHeight="false" outlineLevel="0" collapsed="false">
      <c r="B53" s="19"/>
      <c r="C53" s="20"/>
      <c r="D53" s="20"/>
      <c r="E53" s="20"/>
      <c r="F53" s="20"/>
      <c r="G53" s="20"/>
      <c r="H53" s="20"/>
      <c r="I53" s="20"/>
      <c r="J53" s="20"/>
      <c r="K53" s="20"/>
      <c r="L53" s="20"/>
      <c r="M53" s="20"/>
    </row>
    <row r="54" customFormat="false" ht="15" hidden="false" customHeight="false" outlineLevel="0" collapsed="false">
      <c r="A54" s="0" t="n">
        <v>351</v>
      </c>
      <c r="B54" s="19" t="s">
        <v>79</v>
      </c>
      <c r="C54" s="20"/>
      <c r="D54" s="20"/>
      <c r="E54" s="20"/>
      <c r="F54" s="20"/>
      <c r="G54" s="20"/>
      <c r="H54" s="20"/>
      <c r="I54" s="20"/>
      <c r="J54" s="20"/>
      <c r="K54" s="20"/>
      <c r="L54" s="20"/>
      <c r="M54" s="20"/>
    </row>
    <row r="55" customFormat="false" ht="15" hidden="false" customHeight="false" outlineLevel="0" collapsed="false">
      <c r="A55" s="0" t="s">
        <v>80</v>
      </c>
      <c r="B55" s="0" t="s">
        <v>81</v>
      </c>
      <c r="C55" s="20"/>
      <c r="D55" s="20" t="n">
        <v>41631</v>
      </c>
      <c r="E55" s="20" t="n">
        <v>36212</v>
      </c>
      <c r="F55" s="20"/>
      <c r="G55" s="20"/>
      <c r="H55" s="20"/>
      <c r="I55" s="20"/>
      <c r="J55" s="20"/>
      <c r="K55" s="20"/>
      <c r="L55" s="20"/>
      <c r="M55" s="20"/>
    </row>
    <row r="56" customFormat="false" ht="15" hidden="false" customHeight="false" outlineLevel="0" collapsed="false">
      <c r="A56" s="0" t="s">
        <v>82</v>
      </c>
      <c r="B56" s="0" t="s">
        <v>83</v>
      </c>
      <c r="C56" s="20"/>
      <c r="D56" s="20"/>
      <c r="E56" s="20" t="n">
        <v>329</v>
      </c>
      <c r="F56" s="20"/>
      <c r="G56" s="20"/>
      <c r="H56" s="20"/>
      <c r="I56" s="20" t="n">
        <v>0</v>
      </c>
      <c r="J56" s="20"/>
      <c r="K56" s="20"/>
      <c r="L56" s="20"/>
      <c r="M56" s="20"/>
    </row>
    <row r="57" customFormat="false" ht="15" hidden="false" customHeight="false" outlineLevel="0" collapsed="false">
      <c r="B57" s="19" t="s">
        <v>84</v>
      </c>
      <c r="C57" s="21" t="n">
        <f aca="false">SUM(C55:C56)</f>
        <v>0</v>
      </c>
      <c r="D57" s="21" t="n">
        <f aca="false">SUM(D55:D56)</f>
        <v>41631</v>
      </c>
      <c r="E57" s="21" t="n">
        <f aca="false">SUM(E55:E56)</f>
        <v>36541</v>
      </c>
      <c r="F57" s="21" t="n">
        <f aca="false">SUM(F55:F56)</f>
        <v>0</v>
      </c>
      <c r="G57" s="21" t="n">
        <f aca="false">SUM(G55:G56)</f>
        <v>0</v>
      </c>
      <c r="H57" s="21" t="n">
        <f aca="false">SUM(H55:H56)</f>
        <v>0</v>
      </c>
      <c r="I57" s="21" t="n">
        <f aca="false">SUM(I55:I56)</f>
        <v>0</v>
      </c>
      <c r="J57" s="21" t="n">
        <f aca="false">SUM(J55:J56)</f>
        <v>0</v>
      </c>
      <c r="K57" s="20" t="n">
        <f aca="false">J57*12/10</f>
        <v>0</v>
      </c>
      <c r="L57" s="21" t="n">
        <f aca="false">SUM(L55:L56)</f>
        <v>0</v>
      </c>
      <c r="M57" s="21" t="n">
        <v>0</v>
      </c>
    </row>
    <row r="58" customFormat="false" ht="15" hidden="false" customHeight="false" outlineLevel="0" collapsed="false">
      <c r="B58" s="19"/>
      <c r="C58" s="21"/>
      <c r="D58" s="21"/>
      <c r="E58" s="21"/>
      <c r="F58" s="21"/>
      <c r="G58" s="21"/>
      <c r="H58" s="21"/>
      <c r="I58" s="21"/>
      <c r="J58" s="20"/>
      <c r="K58" s="20"/>
      <c r="L58" s="20"/>
      <c r="M58" s="20"/>
    </row>
    <row r="59" s="23" customFormat="true" ht="15" hidden="false" customHeight="false" outlineLevel="0" collapsed="false">
      <c r="A59" s="23" t="n">
        <v>352</v>
      </c>
      <c r="B59" s="24" t="s">
        <v>85</v>
      </c>
      <c r="C59" s="25"/>
      <c r="D59" s="25"/>
      <c r="E59" s="25"/>
      <c r="F59" s="25"/>
      <c r="G59" s="25"/>
      <c r="H59" s="25"/>
      <c r="I59" s="25"/>
      <c r="J59" s="26"/>
      <c r="K59" s="26"/>
      <c r="L59" s="26"/>
      <c r="M59" s="26"/>
      <c r="N59" s="27"/>
    </row>
    <row r="60" s="23" customFormat="true" ht="15" hidden="false" customHeight="false" outlineLevel="0" collapsed="false">
      <c r="A60" s="23" t="s">
        <v>86</v>
      </c>
      <c r="B60" s="23" t="s">
        <v>87</v>
      </c>
      <c r="C60" s="25"/>
      <c r="D60" s="25"/>
      <c r="E60" s="25"/>
      <c r="F60" s="25"/>
      <c r="G60" s="25"/>
      <c r="H60" s="25"/>
      <c r="I60" s="26" t="n">
        <v>378746</v>
      </c>
      <c r="J60" s="26" t="n">
        <v>378646</v>
      </c>
      <c r="K60" s="26"/>
      <c r="L60" s="26" t="n">
        <v>378645</v>
      </c>
      <c r="M60" s="26" t="n">
        <v>378645</v>
      </c>
      <c r="N60" s="27"/>
    </row>
    <row r="61" s="23" customFormat="true" ht="15" hidden="false" customHeight="false" outlineLevel="0" collapsed="false">
      <c r="B61" s="24" t="s">
        <v>88</v>
      </c>
      <c r="C61" s="25"/>
      <c r="D61" s="25"/>
      <c r="E61" s="25"/>
      <c r="F61" s="25"/>
      <c r="G61" s="25"/>
      <c r="H61" s="25"/>
      <c r="I61" s="25" t="n">
        <f aca="false">I60</f>
        <v>378746</v>
      </c>
      <c r="J61" s="25" t="n">
        <f aca="false">J60</f>
        <v>378646</v>
      </c>
      <c r="K61" s="26"/>
      <c r="L61" s="25" t="n">
        <f aca="false">L60</f>
        <v>378645</v>
      </c>
      <c r="M61" s="25" t="n">
        <f aca="false">SUM(M60)</f>
        <v>378645</v>
      </c>
      <c r="N61" s="27"/>
    </row>
    <row r="62" customFormat="false" ht="15" hidden="false" customHeight="false" outlineLevel="0" collapsed="false">
      <c r="B62" s="19"/>
      <c r="C62" s="21"/>
      <c r="D62" s="21"/>
      <c r="E62" s="21"/>
      <c r="F62" s="21"/>
      <c r="G62" s="21"/>
      <c r="H62" s="21"/>
      <c r="I62" s="21"/>
      <c r="J62" s="20"/>
      <c r="K62" s="20"/>
      <c r="L62" s="20"/>
      <c r="M62" s="20"/>
    </row>
    <row r="63" customFormat="false" ht="15" hidden="false" customHeight="false" outlineLevel="0" collapsed="false">
      <c r="B63" s="19"/>
      <c r="C63" s="20"/>
      <c r="D63" s="20"/>
      <c r="E63" s="20"/>
      <c r="F63" s="20"/>
      <c r="G63" s="20"/>
      <c r="H63" s="20"/>
      <c r="I63" s="20"/>
      <c r="J63" s="20"/>
      <c r="K63" s="20"/>
      <c r="L63" s="20"/>
      <c r="M63" s="20"/>
    </row>
    <row r="64" customFormat="false" ht="15" hidden="false" customHeight="true" outlineLevel="0" collapsed="false">
      <c r="A64" s="0" t="n">
        <v>354</v>
      </c>
      <c r="B64" s="28" t="s">
        <v>89</v>
      </c>
      <c r="C64" s="20"/>
      <c r="D64" s="20"/>
      <c r="E64" s="20"/>
      <c r="F64" s="20"/>
      <c r="G64" s="20"/>
      <c r="H64" s="20"/>
      <c r="I64" s="20"/>
      <c r="J64" s="20"/>
      <c r="K64" s="20"/>
      <c r="L64" s="20"/>
      <c r="M64" s="20"/>
    </row>
    <row r="65" customFormat="false" ht="15" hidden="false" customHeight="false" outlineLevel="0" collapsed="false">
      <c r="A65" s="0" t="s">
        <v>90</v>
      </c>
      <c r="B65" s="0" t="s">
        <v>91</v>
      </c>
      <c r="C65" s="20" t="n">
        <v>17099</v>
      </c>
      <c r="D65" s="20" t="n">
        <v>19693</v>
      </c>
      <c r="E65" s="20" t="n">
        <v>18511</v>
      </c>
      <c r="F65" s="20" t="n">
        <v>17000</v>
      </c>
      <c r="G65" s="20" t="n">
        <v>18317</v>
      </c>
      <c r="H65" s="20" t="n">
        <v>18317</v>
      </c>
      <c r="I65" s="20" t="n">
        <v>20000</v>
      </c>
      <c r="J65" s="20" t="n">
        <v>2380</v>
      </c>
      <c r="K65" s="20" t="n">
        <f aca="false">J65*12/10</f>
        <v>2856</v>
      </c>
      <c r="L65" s="20" t="n">
        <v>20000</v>
      </c>
      <c r="M65" s="20" t="n">
        <v>20000</v>
      </c>
    </row>
    <row r="66" customFormat="false" ht="15" hidden="false" customHeight="false" outlineLevel="0" collapsed="false">
      <c r="A66" s="0" t="s">
        <v>92</v>
      </c>
      <c r="B66" s="0" t="s">
        <v>93</v>
      </c>
      <c r="C66" s="20" t="n">
        <v>46219</v>
      </c>
      <c r="D66" s="20" t="n">
        <v>53637</v>
      </c>
      <c r="E66" s="20" t="n">
        <v>52000</v>
      </c>
      <c r="F66" s="20" t="n">
        <v>18250</v>
      </c>
      <c r="G66" s="20" t="n">
        <v>73970</v>
      </c>
      <c r="H66" s="20" t="n">
        <v>73970</v>
      </c>
      <c r="I66" s="20" t="n">
        <v>5000</v>
      </c>
      <c r="J66" s="20" t="n">
        <v>4949</v>
      </c>
      <c r="K66" s="20" t="n">
        <f aca="false">J66*12/10</f>
        <v>5938.8</v>
      </c>
      <c r="L66" s="20" t="n">
        <v>0</v>
      </c>
      <c r="M66" s="20" t="n">
        <v>0</v>
      </c>
    </row>
    <row r="67" customFormat="false" ht="15" hidden="false" customHeight="false" outlineLevel="0" collapsed="false">
      <c r="A67" s="0" t="s">
        <v>94</v>
      </c>
      <c r="B67" s="0" t="s">
        <v>95</v>
      </c>
      <c r="C67" s="20"/>
      <c r="D67" s="20" t="n">
        <v>147000</v>
      </c>
      <c r="E67" s="20"/>
      <c r="F67" s="20"/>
      <c r="G67" s="20"/>
      <c r="H67" s="20" t="n">
        <v>10150</v>
      </c>
      <c r="I67" s="20" t="n">
        <v>75000</v>
      </c>
      <c r="J67" s="20"/>
      <c r="K67" s="20"/>
      <c r="L67" s="20" t="n">
        <v>0</v>
      </c>
      <c r="M67" s="20" t="n">
        <v>0</v>
      </c>
    </row>
    <row r="68" customFormat="false" ht="15" hidden="false" customHeight="false" outlineLevel="0" collapsed="false">
      <c r="A68" s="0" t="s">
        <v>96</v>
      </c>
      <c r="B68" s="0" t="s">
        <v>97</v>
      </c>
      <c r="C68" s="20" t="n">
        <v>2043</v>
      </c>
      <c r="D68" s="20"/>
      <c r="E68" s="20"/>
      <c r="F68" s="20" t="n">
        <v>2000</v>
      </c>
      <c r="G68" s="20"/>
      <c r="H68" s="20"/>
      <c r="I68" s="20" t="n">
        <v>2000</v>
      </c>
      <c r="J68" s="20"/>
      <c r="K68" s="20"/>
      <c r="L68" s="20" t="n">
        <v>0</v>
      </c>
      <c r="M68" s="20" t="n">
        <v>0</v>
      </c>
    </row>
    <row r="69" customFormat="false" ht="15" hidden="false" customHeight="false" outlineLevel="0" collapsed="false">
      <c r="B69" s="19" t="s">
        <v>98</v>
      </c>
      <c r="C69" s="21" t="n">
        <f aca="false">SUM(C65:C68)</f>
        <v>65361</v>
      </c>
      <c r="D69" s="21" t="n">
        <f aca="false">SUM(D65:D68)</f>
        <v>220330</v>
      </c>
      <c r="E69" s="21" t="n">
        <f aca="false">SUM(E65:E68)</f>
        <v>70511</v>
      </c>
      <c r="F69" s="21" t="n">
        <f aca="false">SUM(F65:F68)</f>
        <v>37250</v>
      </c>
      <c r="G69" s="21" t="n">
        <f aca="false">SUM(G65:G68)</f>
        <v>92287</v>
      </c>
      <c r="H69" s="21" t="n">
        <f aca="false">SUM(H65:H68)</f>
        <v>102437</v>
      </c>
      <c r="I69" s="21" t="n">
        <f aca="false">SUM(I65:I68)</f>
        <v>102000</v>
      </c>
      <c r="J69" s="21" t="n">
        <f aca="false">SUM(J65:J68)</f>
        <v>7329</v>
      </c>
      <c r="K69" s="20" t="n">
        <f aca="false">J69*12/10</f>
        <v>8794.8</v>
      </c>
      <c r="L69" s="21" t="n">
        <f aca="false">SUM(L65:L68)</f>
        <v>20000</v>
      </c>
      <c r="M69" s="21" t="n">
        <f aca="false">SUM(M65:M68)</f>
        <v>20000</v>
      </c>
    </row>
    <row r="70" customFormat="false" ht="15" hidden="false" customHeight="false" outlineLevel="0" collapsed="false">
      <c r="B70" s="19"/>
      <c r="C70" s="20"/>
      <c r="D70" s="20"/>
      <c r="E70" s="20"/>
      <c r="F70" s="20"/>
      <c r="G70" s="20"/>
      <c r="H70" s="20"/>
      <c r="I70" s="20"/>
      <c r="J70" s="20"/>
      <c r="K70" s="20"/>
      <c r="L70" s="20"/>
      <c r="M70" s="20"/>
    </row>
    <row r="71" customFormat="false" ht="15" hidden="false" customHeight="false" outlineLevel="0" collapsed="false">
      <c r="A71" s="0" t="n">
        <v>355</v>
      </c>
      <c r="B71" s="19" t="s">
        <v>99</v>
      </c>
      <c r="C71" s="20"/>
      <c r="D71" s="20"/>
      <c r="E71" s="20"/>
      <c r="F71" s="20"/>
      <c r="G71" s="20"/>
      <c r="H71" s="20"/>
      <c r="I71" s="20"/>
      <c r="J71" s="20"/>
      <c r="K71" s="20"/>
      <c r="L71" s="20"/>
      <c r="M71" s="20"/>
    </row>
    <row r="72" customFormat="false" ht="15" hidden="false" customHeight="false" outlineLevel="0" collapsed="false">
      <c r="A72" s="0" t="s">
        <v>100</v>
      </c>
      <c r="B72" s="0" t="s">
        <v>101</v>
      </c>
      <c r="C72" s="20" t="n">
        <v>2878</v>
      </c>
      <c r="D72" s="20" t="n">
        <v>2150</v>
      </c>
      <c r="E72" s="20" t="n">
        <v>2596</v>
      </c>
      <c r="F72" s="20" t="n">
        <v>2200</v>
      </c>
      <c r="G72" s="20" t="n">
        <v>15886</v>
      </c>
      <c r="H72" s="20" t="n">
        <v>3032</v>
      </c>
      <c r="I72" s="20" t="n">
        <v>4000</v>
      </c>
      <c r="J72" s="20" t="n">
        <v>2999</v>
      </c>
      <c r="K72" s="20" t="n">
        <f aca="false">J72*12/10</f>
        <v>3598.8</v>
      </c>
      <c r="L72" s="20" t="n">
        <v>4000</v>
      </c>
      <c r="M72" s="20" t="n">
        <v>4000</v>
      </c>
    </row>
    <row r="73" customFormat="false" ht="15" hidden="false" customHeight="false" outlineLevel="0" collapsed="false">
      <c r="A73" s="0" t="s">
        <v>102</v>
      </c>
      <c r="B73" s="0" t="s">
        <v>103</v>
      </c>
      <c r="C73" s="20" t="n">
        <v>10969</v>
      </c>
      <c r="D73" s="20" t="n">
        <v>13512</v>
      </c>
      <c r="E73" s="20" t="n">
        <v>17392</v>
      </c>
      <c r="F73" s="20" t="n">
        <v>14000</v>
      </c>
      <c r="G73" s="20"/>
      <c r="H73" s="20" t="n">
        <v>12854</v>
      </c>
      <c r="I73" s="20" t="n">
        <v>17400</v>
      </c>
      <c r="J73" s="20" t="n">
        <v>8436</v>
      </c>
      <c r="K73" s="20" t="n">
        <f aca="false">J73*12/10</f>
        <v>10123.2</v>
      </c>
      <c r="L73" s="20" t="n">
        <v>14000</v>
      </c>
      <c r="M73" s="20" t="n">
        <v>13000</v>
      </c>
    </row>
    <row r="74" customFormat="false" ht="15" hidden="false" customHeight="false" outlineLevel="0" collapsed="false">
      <c r="A74" s="0" t="s">
        <v>104</v>
      </c>
      <c r="B74" s="0" t="s">
        <v>105</v>
      </c>
      <c r="C74" s="20" t="n">
        <v>2400</v>
      </c>
      <c r="D74" s="20" t="n">
        <v>2750</v>
      </c>
      <c r="E74" s="20" t="n">
        <v>2350</v>
      </c>
      <c r="F74" s="20" t="n">
        <v>2400</v>
      </c>
      <c r="G74" s="20" t="n">
        <v>2250</v>
      </c>
      <c r="H74" s="20" t="n">
        <v>2250</v>
      </c>
      <c r="I74" s="20" t="n">
        <v>2200</v>
      </c>
      <c r="J74" s="20" t="n">
        <v>100</v>
      </c>
      <c r="K74" s="20" t="n">
        <f aca="false">J74*12/10</f>
        <v>120</v>
      </c>
      <c r="L74" s="20" t="n">
        <v>1000</v>
      </c>
      <c r="M74" s="20" t="n">
        <v>2000</v>
      </c>
    </row>
    <row r="75" customFormat="false" ht="15" hidden="false" customHeight="false" outlineLevel="0" collapsed="false">
      <c r="A75" s="0" t="s">
        <v>106</v>
      </c>
      <c r="B75" s="0" t="s">
        <v>107</v>
      </c>
      <c r="C75" s="20" t="n">
        <v>160589</v>
      </c>
      <c r="D75" s="20" t="n">
        <v>154585</v>
      </c>
      <c r="E75" s="20" t="n">
        <v>153615</v>
      </c>
      <c r="F75" s="20" t="n">
        <v>155000</v>
      </c>
      <c r="G75" s="20" t="n">
        <v>137867</v>
      </c>
      <c r="H75" s="20" t="n">
        <v>137867</v>
      </c>
      <c r="I75" s="20" t="n">
        <v>160000</v>
      </c>
      <c r="J75" s="20" t="n">
        <v>158310</v>
      </c>
      <c r="K75" s="20" t="n">
        <f aca="false">J75*12/10</f>
        <v>189972</v>
      </c>
      <c r="L75" s="20" t="n">
        <v>160000</v>
      </c>
      <c r="M75" s="20" t="n">
        <v>160000</v>
      </c>
    </row>
    <row r="76" customFormat="false" ht="15" hidden="false" customHeight="false" outlineLevel="0" collapsed="false">
      <c r="A76" s="0" t="s">
        <v>108</v>
      </c>
      <c r="B76" s="0" t="s">
        <v>109</v>
      </c>
      <c r="C76" s="20" t="n">
        <v>1200</v>
      </c>
      <c r="D76" s="20" t="n">
        <v>1150</v>
      </c>
      <c r="E76" s="20" t="n">
        <v>875</v>
      </c>
      <c r="F76" s="20" t="n">
        <v>875</v>
      </c>
      <c r="G76" s="20" t="n">
        <v>625</v>
      </c>
      <c r="H76" s="20" t="n">
        <v>625</v>
      </c>
      <c r="I76" s="20" t="n">
        <v>900</v>
      </c>
      <c r="J76" s="20" t="n">
        <v>450</v>
      </c>
      <c r="K76" s="20" t="n">
        <f aca="false">J76*12/10</f>
        <v>540</v>
      </c>
      <c r="L76" s="20" t="n">
        <v>900</v>
      </c>
      <c r="M76" s="20" t="n">
        <v>900</v>
      </c>
    </row>
    <row r="77" customFormat="false" ht="15" hidden="false" customHeight="false" outlineLevel="0" collapsed="false">
      <c r="A77" s="0" t="s">
        <v>110</v>
      </c>
      <c r="B77" s="0" t="s">
        <v>111</v>
      </c>
      <c r="C77" s="20" t="n">
        <v>30631</v>
      </c>
      <c r="D77" s="20" t="n">
        <v>27890</v>
      </c>
      <c r="E77" s="20" t="n">
        <v>30402</v>
      </c>
      <c r="F77" s="20" t="n">
        <v>30000</v>
      </c>
      <c r="G77" s="20" t="n">
        <v>30687</v>
      </c>
      <c r="H77" s="20" t="n">
        <v>30687</v>
      </c>
      <c r="I77" s="20" t="n">
        <v>30000</v>
      </c>
      <c r="J77" s="20" t="n">
        <v>27816</v>
      </c>
      <c r="K77" s="20" t="n">
        <f aca="false">J77*12/10</f>
        <v>33379.2</v>
      </c>
      <c r="L77" s="20" t="n">
        <v>28000</v>
      </c>
      <c r="M77" s="20" t="n">
        <v>30000</v>
      </c>
    </row>
    <row r="78" customFormat="false" ht="15" hidden="false" customHeight="false" outlineLevel="0" collapsed="false">
      <c r="B78" s="19" t="s">
        <v>112</v>
      </c>
      <c r="C78" s="21" t="n">
        <f aca="false">SUM(C72:C77)</f>
        <v>208667</v>
      </c>
      <c r="D78" s="21" t="n">
        <f aca="false">SUM(D72:D77)</f>
        <v>202037</v>
      </c>
      <c r="E78" s="21" t="n">
        <f aca="false">SUM(E72:E77)</f>
        <v>207230</v>
      </c>
      <c r="F78" s="21" t="n">
        <f aca="false">SUM(F72:F77)</f>
        <v>204475</v>
      </c>
      <c r="G78" s="21" t="n">
        <f aca="false">SUM(G72:G77)</f>
        <v>187315</v>
      </c>
      <c r="H78" s="21" t="n">
        <f aca="false">SUM(H72:H77)</f>
        <v>187315</v>
      </c>
      <c r="I78" s="21" t="n">
        <f aca="false">SUM(I72:I77)</f>
        <v>214500</v>
      </c>
      <c r="J78" s="21" t="n">
        <f aca="false">SUM(J72:J77)</f>
        <v>198111</v>
      </c>
      <c r="K78" s="20" t="n">
        <f aca="false">J78*12/10</f>
        <v>237733.2</v>
      </c>
      <c r="L78" s="21" t="n">
        <f aca="false">SUM(L72:L77)</f>
        <v>207900</v>
      </c>
      <c r="M78" s="21" t="n">
        <f aca="false">SUM(M72:M77)</f>
        <v>209900</v>
      </c>
    </row>
    <row r="79" customFormat="false" ht="15" hidden="false" customHeight="false" outlineLevel="0" collapsed="false">
      <c r="B79" s="19"/>
      <c r="C79" s="20"/>
      <c r="D79" s="20"/>
      <c r="E79" s="20"/>
      <c r="F79" s="20"/>
      <c r="G79" s="20"/>
      <c r="H79" s="20"/>
      <c r="I79" s="20"/>
      <c r="J79" s="20"/>
      <c r="K79" s="20"/>
      <c r="L79" s="20"/>
      <c r="M79" s="20"/>
    </row>
    <row r="80" customFormat="false" ht="15" hidden="false" customHeight="false" outlineLevel="0" collapsed="false">
      <c r="A80" s="0" t="n">
        <v>357</v>
      </c>
      <c r="B80" s="19" t="s">
        <v>113</v>
      </c>
      <c r="C80" s="20"/>
      <c r="D80" s="20"/>
      <c r="E80" s="20"/>
      <c r="F80" s="20"/>
      <c r="G80" s="20"/>
      <c r="H80" s="20"/>
      <c r="I80" s="20"/>
      <c r="J80" s="20"/>
      <c r="K80" s="20"/>
      <c r="L80" s="20"/>
      <c r="M80" s="20"/>
    </row>
    <row r="81" customFormat="false" ht="15" hidden="false" customHeight="false" outlineLevel="0" collapsed="false">
      <c r="A81" s="0" t="s">
        <v>114</v>
      </c>
      <c r="B81" s="0" t="s">
        <v>115</v>
      </c>
      <c r="C81" s="20"/>
      <c r="D81" s="20" t="n">
        <v>35743</v>
      </c>
      <c r="E81" s="20"/>
      <c r="F81" s="20"/>
      <c r="G81" s="20"/>
      <c r="H81" s="20"/>
      <c r="I81" s="20"/>
      <c r="J81" s="20"/>
      <c r="K81" s="20"/>
      <c r="L81" s="20" t="n">
        <v>0</v>
      </c>
      <c r="M81" s="20" t="n">
        <v>0</v>
      </c>
    </row>
    <row r="82" customFormat="false" ht="15" hidden="false" customHeight="false" outlineLevel="0" collapsed="false">
      <c r="A82" s="0" t="s">
        <v>116</v>
      </c>
      <c r="B82" s="0" t="s">
        <v>117</v>
      </c>
      <c r="C82" s="20"/>
      <c r="D82" s="20"/>
      <c r="E82" s="20"/>
      <c r="F82" s="20"/>
      <c r="G82" s="20"/>
      <c r="H82" s="20"/>
      <c r="I82" s="20"/>
      <c r="J82" s="20"/>
      <c r="K82" s="20"/>
      <c r="L82" s="20" t="n">
        <v>0</v>
      </c>
      <c r="M82" s="20" t="n">
        <v>0</v>
      </c>
    </row>
    <row r="83" customFormat="false" ht="15" hidden="false" customHeight="false" outlineLevel="0" collapsed="false">
      <c r="A83" s="0" t="s">
        <v>118</v>
      </c>
      <c r="B83" s="0" t="s">
        <v>119</v>
      </c>
      <c r="C83" s="20"/>
      <c r="D83" s="20" t="n">
        <v>10000</v>
      </c>
      <c r="E83" s="20" t="n">
        <v>94376</v>
      </c>
      <c r="F83" s="20" t="n">
        <v>10000</v>
      </c>
      <c r="G83" s="20" t="n">
        <v>5624</v>
      </c>
      <c r="H83" s="20" t="n">
        <v>5624</v>
      </c>
      <c r="I83" s="20" t="n">
        <v>6000</v>
      </c>
      <c r="J83" s="20" t="n">
        <v>0</v>
      </c>
      <c r="K83" s="20" t="n">
        <f aca="false">J83*12/10</f>
        <v>0</v>
      </c>
      <c r="L83" s="20" t="n">
        <v>0</v>
      </c>
      <c r="M83" s="20" t="n">
        <v>0</v>
      </c>
    </row>
    <row r="84" customFormat="false" ht="15" hidden="false" customHeight="false" outlineLevel="0" collapsed="false">
      <c r="B84" s="19" t="s">
        <v>120</v>
      </c>
      <c r="C84" s="21" t="n">
        <f aca="false">SUM(C81:C83)</f>
        <v>0</v>
      </c>
      <c r="D84" s="21" t="n">
        <f aca="false">SUM(D81:D83)</f>
        <v>45743</v>
      </c>
      <c r="E84" s="21" t="n">
        <f aca="false">SUM(E81:E83)</f>
        <v>94376</v>
      </c>
      <c r="F84" s="21" t="n">
        <f aca="false">SUM(F81:F83)</f>
        <v>10000</v>
      </c>
      <c r="G84" s="21" t="n">
        <v>5624</v>
      </c>
      <c r="H84" s="21" t="n">
        <v>5624</v>
      </c>
      <c r="I84" s="21" t="n">
        <f aca="false">SUM(I81:I83)</f>
        <v>6000</v>
      </c>
      <c r="J84" s="21" t="n">
        <f aca="false">SUM(J81:J83)</f>
        <v>0</v>
      </c>
      <c r="K84" s="20" t="n">
        <f aca="false">J84*12/10</f>
        <v>0</v>
      </c>
      <c r="L84" s="21" t="n">
        <f aca="false">SUM(L81:L83)</f>
        <v>0</v>
      </c>
      <c r="M84" s="21" t="n">
        <f aca="false">SUM(M81:M83)</f>
        <v>0</v>
      </c>
    </row>
    <row r="85" customFormat="false" ht="15" hidden="false" customHeight="false" outlineLevel="0" collapsed="false">
      <c r="B85" s="19"/>
      <c r="C85" s="20"/>
      <c r="D85" s="20"/>
      <c r="E85" s="20"/>
      <c r="F85" s="20"/>
      <c r="G85" s="20"/>
      <c r="H85" s="20"/>
      <c r="I85" s="20"/>
      <c r="J85" s="20"/>
      <c r="K85" s="20"/>
      <c r="L85" s="20"/>
      <c r="M85" s="20"/>
    </row>
    <row r="86" customFormat="false" ht="15" hidden="false" customHeight="false" outlineLevel="0" collapsed="false">
      <c r="A86" s="0" t="n">
        <v>359</v>
      </c>
      <c r="B86" s="19" t="s">
        <v>121</v>
      </c>
      <c r="C86" s="20"/>
      <c r="D86" s="20"/>
      <c r="E86" s="20"/>
      <c r="F86" s="20"/>
      <c r="G86" s="20"/>
      <c r="H86" s="20"/>
      <c r="I86" s="20"/>
      <c r="J86" s="20"/>
      <c r="K86" s="20"/>
      <c r="L86" s="20"/>
      <c r="M86" s="20"/>
    </row>
    <row r="87" customFormat="false" ht="15" hidden="false" customHeight="false" outlineLevel="0" collapsed="false">
      <c r="A87" s="0" t="s">
        <v>122</v>
      </c>
      <c r="B87" s="0" t="s">
        <v>123</v>
      </c>
      <c r="C87" s="20" t="n">
        <v>5443</v>
      </c>
      <c r="D87" s="20" t="n">
        <v>6907</v>
      </c>
      <c r="E87" s="20" t="n">
        <v>6206</v>
      </c>
      <c r="F87" s="20" t="n">
        <v>7000</v>
      </c>
      <c r="G87" s="20" t="n">
        <v>6629</v>
      </c>
      <c r="H87" s="20" t="n">
        <v>6629</v>
      </c>
      <c r="I87" s="20" t="n">
        <v>7000</v>
      </c>
      <c r="J87" s="21" t="n">
        <f aca="false">J86</f>
        <v>0</v>
      </c>
      <c r="K87" s="20" t="n">
        <f aca="false">J87*12/10</f>
        <v>0</v>
      </c>
      <c r="L87" s="20" t="n">
        <v>7000</v>
      </c>
      <c r="M87" s="20" t="n">
        <v>7000</v>
      </c>
    </row>
    <row r="88" customFormat="false" ht="15" hidden="false" customHeight="false" outlineLevel="0" collapsed="false">
      <c r="B88" s="19" t="s">
        <v>124</v>
      </c>
      <c r="C88" s="21" t="n">
        <v>5443</v>
      </c>
      <c r="D88" s="21" t="n">
        <f aca="false">D87</f>
        <v>6907</v>
      </c>
      <c r="E88" s="21" t="n">
        <f aca="false">E87</f>
        <v>6206</v>
      </c>
      <c r="F88" s="21" t="n">
        <f aca="false">F87</f>
        <v>7000</v>
      </c>
      <c r="G88" s="21" t="n">
        <f aca="false">G87</f>
        <v>6629</v>
      </c>
      <c r="H88" s="21" t="n">
        <f aca="false">H87</f>
        <v>6629</v>
      </c>
      <c r="I88" s="21" t="n">
        <f aca="false">I87</f>
        <v>7000</v>
      </c>
      <c r="J88" s="21" t="n">
        <f aca="false">J87</f>
        <v>0</v>
      </c>
      <c r="K88" s="20" t="n">
        <f aca="false">J88*12/10</f>
        <v>0</v>
      </c>
      <c r="L88" s="21" t="n">
        <f aca="false">L87</f>
        <v>7000</v>
      </c>
      <c r="M88" s="21" t="n">
        <f aca="false">SUM(M87)</f>
        <v>7000</v>
      </c>
    </row>
    <row r="89" customFormat="false" ht="15" hidden="false" customHeight="false" outlineLevel="0" collapsed="false">
      <c r="B89" s="19"/>
      <c r="C89" s="20"/>
      <c r="D89" s="20"/>
      <c r="E89" s="20"/>
      <c r="F89" s="20"/>
      <c r="G89" s="20"/>
      <c r="H89" s="20"/>
      <c r="I89" s="20"/>
      <c r="J89" s="20"/>
      <c r="K89" s="20"/>
      <c r="L89" s="20"/>
      <c r="M89" s="20"/>
    </row>
    <row r="90" customFormat="false" ht="15" hidden="false" customHeight="false" outlineLevel="0" collapsed="false">
      <c r="A90" s="0" t="n">
        <v>361</v>
      </c>
      <c r="B90" s="19" t="s">
        <v>125</v>
      </c>
      <c r="C90" s="20"/>
      <c r="D90" s="20"/>
      <c r="E90" s="20"/>
      <c r="F90" s="20"/>
      <c r="G90" s="20"/>
      <c r="H90" s="20"/>
      <c r="I90" s="20"/>
      <c r="J90" s="20"/>
      <c r="K90" s="20"/>
      <c r="L90" s="20"/>
      <c r="M90" s="20"/>
    </row>
    <row r="91" customFormat="false" ht="15" hidden="false" customHeight="false" outlineLevel="0" collapsed="false">
      <c r="A91" s="0" t="s">
        <v>126</v>
      </c>
      <c r="B91" s="0" t="s">
        <v>127</v>
      </c>
      <c r="C91" s="20"/>
      <c r="D91" s="20" t="n">
        <v>375</v>
      </c>
      <c r="E91" s="20"/>
      <c r="F91" s="20" t="n">
        <v>100</v>
      </c>
      <c r="G91" s="20" t="n">
        <v>18591</v>
      </c>
      <c r="H91" s="20" t="n">
        <v>18591</v>
      </c>
      <c r="I91" s="20" t="n">
        <v>5000</v>
      </c>
      <c r="J91" s="20" t="n">
        <v>0</v>
      </c>
      <c r="K91" s="20" t="n">
        <f aca="false">J91*12/10</f>
        <v>0</v>
      </c>
      <c r="L91" s="20" t="n">
        <v>0</v>
      </c>
      <c r="M91" s="20" t="n">
        <v>0</v>
      </c>
    </row>
    <row r="92" customFormat="false" ht="15" hidden="false" customHeight="false" outlineLevel="0" collapsed="false">
      <c r="A92" s="0" t="s">
        <v>128</v>
      </c>
      <c r="B92" s="0" t="s">
        <v>129</v>
      </c>
      <c r="C92" s="20" t="n">
        <v>14025</v>
      </c>
      <c r="D92" s="20" t="n">
        <v>12000</v>
      </c>
      <c r="E92" s="20" t="n">
        <v>15075</v>
      </c>
      <c r="F92" s="20" t="n">
        <v>12000</v>
      </c>
      <c r="G92" s="20" t="n">
        <v>14625</v>
      </c>
      <c r="H92" s="20" t="n">
        <v>17325</v>
      </c>
      <c r="I92" s="20" t="n">
        <v>16500</v>
      </c>
      <c r="J92" s="20" t="n">
        <v>14025</v>
      </c>
      <c r="K92" s="20" t="n">
        <f aca="false">J92*12/10</f>
        <v>16830</v>
      </c>
      <c r="L92" s="20" t="n">
        <v>16000</v>
      </c>
      <c r="M92" s="20" t="n">
        <v>16000</v>
      </c>
    </row>
    <row r="93" customFormat="false" ht="15" hidden="false" customHeight="false" outlineLevel="0" collapsed="false">
      <c r="A93" s="0" t="s">
        <v>130</v>
      </c>
      <c r="B93" s="0" t="s">
        <v>131</v>
      </c>
      <c r="C93" s="20" t="n">
        <v>20180</v>
      </c>
      <c r="D93" s="20" t="n">
        <v>15230</v>
      </c>
      <c r="E93" s="20" t="n">
        <v>17790</v>
      </c>
      <c r="F93" s="20" t="n">
        <v>15000</v>
      </c>
      <c r="G93" s="20" t="n">
        <v>20120</v>
      </c>
      <c r="H93" s="20" t="n">
        <v>23575</v>
      </c>
      <c r="I93" s="20" t="n">
        <v>22000</v>
      </c>
      <c r="J93" s="20" t="n">
        <v>19940</v>
      </c>
      <c r="K93" s="20" t="n">
        <f aca="false">J93*12/10</f>
        <v>23928</v>
      </c>
      <c r="L93" s="20" t="n">
        <v>23000</v>
      </c>
      <c r="M93" s="20" t="n">
        <v>23000</v>
      </c>
    </row>
    <row r="94" customFormat="false" ht="15" hidden="false" customHeight="false" outlineLevel="0" collapsed="false">
      <c r="A94" s="0" t="s">
        <v>132</v>
      </c>
      <c r="B94" s="0" t="s">
        <v>133</v>
      </c>
      <c r="C94" s="20"/>
      <c r="D94" s="20" t="n">
        <v>2500</v>
      </c>
      <c r="E94" s="20"/>
      <c r="F94" s="20"/>
      <c r="G94" s="20"/>
      <c r="H94" s="20"/>
      <c r="I94" s="20"/>
      <c r="J94" s="20"/>
      <c r="K94" s="20"/>
      <c r="L94" s="20" t="n">
        <v>0</v>
      </c>
      <c r="M94" s="20" t="n">
        <v>0</v>
      </c>
    </row>
    <row r="95" customFormat="false" ht="15" hidden="false" customHeight="false" outlineLevel="0" collapsed="false">
      <c r="A95" s="0" t="s">
        <v>134</v>
      </c>
      <c r="B95" s="0" t="s">
        <v>135</v>
      </c>
      <c r="C95" s="20"/>
      <c r="D95" s="20" t="n">
        <v>600</v>
      </c>
      <c r="E95" s="20"/>
      <c r="F95" s="20"/>
      <c r="G95" s="20"/>
      <c r="H95" s="20"/>
      <c r="I95" s="20"/>
      <c r="J95" s="20"/>
      <c r="K95" s="20"/>
      <c r="L95" s="20" t="n">
        <v>0</v>
      </c>
      <c r="M95" s="20" t="n">
        <v>0</v>
      </c>
    </row>
    <row r="96" customFormat="false" ht="15" hidden="false" customHeight="false" outlineLevel="0" collapsed="false">
      <c r="A96" s="0" t="s">
        <v>136</v>
      </c>
      <c r="B96" s="0" t="s">
        <v>137</v>
      </c>
      <c r="C96" s="20"/>
      <c r="D96" s="20" t="n">
        <v>30795</v>
      </c>
      <c r="E96" s="20" t="n">
        <v>26001</v>
      </c>
      <c r="F96" s="20" t="n">
        <v>25000</v>
      </c>
      <c r="G96" s="20" t="n">
        <v>14581</v>
      </c>
      <c r="H96" s="20" t="n">
        <v>18091</v>
      </c>
      <c r="I96" s="20" t="n">
        <v>26500</v>
      </c>
      <c r="J96" s="20" t="n">
        <v>35272</v>
      </c>
      <c r="K96" s="20" t="n">
        <f aca="false">J96*12/10</f>
        <v>42326.4</v>
      </c>
      <c r="L96" s="20" t="n">
        <v>40000</v>
      </c>
      <c r="M96" s="20" t="n">
        <v>40000</v>
      </c>
    </row>
    <row r="97" customFormat="false" ht="15" hidden="false" customHeight="false" outlineLevel="0" collapsed="false">
      <c r="A97" s="0" t="s">
        <v>138</v>
      </c>
      <c r="B97" s="0" t="s">
        <v>139</v>
      </c>
      <c r="C97" s="20"/>
      <c r="D97" s="20" t="n">
        <v>34918</v>
      </c>
      <c r="E97" s="20" t="n">
        <v>25886</v>
      </c>
      <c r="F97" s="20" t="n">
        <v>30000</v>
      </c>
      <c r="G97" s="20" t="n">
        <v>34758</v>
      </c>
      <c r="H97" s="20" t="n">
        <v>38288</v>
      </c>
      <c r="I97" s="20" t="n">
        <v>26500</v>
      </c>
      <c r="J97" s="20" t="n">
        <v>25488</v>
      </c>
      <c r="K97" s="20" t="n">
        <f aca="false">J97*12/10</f>
        <v>30585.6</v>
      </c>
      <c r="L97" s="20" t="n">
        <v>40000</v>
      </c>
      <c r="M97" s="20" t="n">
        <v>40000</v>
      </c>
    </row>
    <row r="98" customFormat="false" ht="15" hidden="false" customHeight="false" outlineLevel="0" collapsed="false">
      <c r="A98" s="0" t="s">
        <v>140</v>
      </c>
      <c r="B98" s="0" t="s">
        <v>141</v>
      </c>
      <c r="C98" s="20"/>
      <c r="D98" s="20" t="n">
        <v>386</v>
      </c>
      <c r="E98" s="20" t="n">
        <v>211</v>
      </c>
      <c r="F98" s="20" t="n">
        <v>100</v>
      </c>
      <c r="G98" s="20"/>
      <c r="H98" s="20"/>
      <c r="I98" s="20" t="n">
        <v>100</v>
      </c>
      <c r="J98" s="20" t="n">
        <v>80</v>
      </c>
      <c r="K98" s="20" t="n">
        <f aca="false">J98*12/10</f>
        <v>96</v>
      </c>
      <c r="L98" s="20" t="n">
        <v>100</v>
      </c>
      <c r="M98" s="20" t="n">
        <v>100</v>
      </c>
    </row>
    <row r="99" customFormat="false" ht="15" hidden="false" customHeight="false" outlineLevel="0" collapsed="false">
      <c r="B99" s="19" t="s">
        <v>142</v>
      </c>
      <c r="C99" s="21" t="n">
        <f aca="false">SUM(C91:C98)</f>
        <v>34205</v>
      </c>
      <c r="D99" s="21" t="n">
        <f aca="false">SUM(D91:D98)</f>
        <v>96804</v>
      </c>
      <c r="E99" s="21" t="n">
        <f aca="false">SUM(E91:E98)</f>
        <v>84963</v>
      </c>
      <c r="F99" s="21" t="n">
        <f aca="false">SUM(F91:F98)</f>
        <v>82200</v>
      </c>
      <c r="G99" s="21" t="n">
        <f aca="false">SUM(G91:G98)</f>
        <v>102675</v>
      </c>
      <c r="H99" s="21" t="n">
        <f aca="false">SUM(H91:H98)</f>
        <v>115870</v>
      </c>
      <c r="I99" s="21" t="n">
        <f aca="false">SUM(I91:I98)</f>
        <v>96600</v>
      </c>
      <c r="J99" s="21" t="n">
        <f aca="false">SUM(J91:J98)</f>
        <v>94805</v>
      </c>
      <c r="K99" s="20" t="n">
        <f aca="false">J99*12/10</f>
        <v>113766</v>
      </c>
      <c r="L99" s="21" t="n">
        <f aca="false">SUM(L91:L98)</f>
        <v>119100</v>
      </c>
      <c r="M99" s="21" t="n">
        <f aca="false">SUM(M91:M98)</f>
        <v>119100</v>
      </c>
    </row>
    <row r="100" customFormat="false" ht="15" hidden="false" customHeight="false" outlineLevel="0" collapsed="false">
      <c r="B100" s="19"/>
      <c r="C100" s="20"/>
      <c r="D100" s="20"/>
      <c r="E100" s="20"/>
      <c r="F100" s="20"/>
      <c r="G100" s="20"/>
      <c r="H100" s="20"/>
      <c r="I100" s="20"/>
      <c r="J100" s="20"/>
      <c r="K100" s="20"/>
      <c r="L100" s="20"/>
      <c r="M100" s="20"/>
    </row>
    <row r="101" customFormat="false" ht="15" hidden="false" customHeight="false" outlineLevel="0" collapsed="false">
      <c r="A101" s="0" t="n">
        <v>362</v>
      </c>
      <c r="B101" s="19" t="s">
        <v>143</v>
      </c>
      <c r="C101" s="20"/>
      <c r="D101" s="20"/>
      <c r="E101" s="20"/>
      <c r="F101" s="20"/>
      <c r="G101" s="20"/>
      <c r="H101" s="20"/>
      <c r="I101" s="20"/>
      <c r="J101" s="20"/>
      <c r="K101" s="20"/>
      <c r="L101" s="20"/>
      <c r="M101" s="20"/>
    </row>
    <row r="102" customFormat="false" ht="15" hidden="false" customHeight="false" outlineLevel="0" collapsed="false">
      <c r="A102" s="0" t="s">
        <v>144</v>
      </c>
      <c r="B102" s="29" t="s">
        <v>145</v>
      </c>
      <c r="C102" s="20"/>
      <c r="D102" s="20"/>
      <c r="E102" s="20"/>
      <c r="F102" s="20"/>
      <c r="G102" s="20"/>
      <c r="H102" s="20" t="n">
        <v>5242</v>
      </c>
      <c r="I102" s="20"/>
      <c r="J102" s="20"/>
      <c r="K102" s="20" t="n">
        <f aca="false">J102*12/10</f>
        <v>0</v>
      </c>
      <c r="L102" s="20" t="n">
        <v>0</v>
      </c>
      <c r="M102" s="20" t="n">
        <v>0</v>
      </c>
    </row>
    <row r="103" customFormat="false" ht="15" hidden="false" customHeight="false" outlineLevel="0" collapsed="false">
      <c r="A103" s="0" t="s">
        <v>146</v>
      </c>
      <c r="B103" s="0" t="s">
        <v>147</v>
      </c>
      <c r="C103" s="20" t="n">
        <v>2062</v>
      </c>
      <c r="D103" s="20" t="n">
        <v>1701</v>
      </c>
      <c r="E103" s="20" t="n">
        <v>1884</v>
      </c>
      <c r="F103" s="20" t="n">
        <v>1000</v>
      </c>
      <c r="G103" s="20" t="n">
        <v>1680</v>
      </c>
      <c r="H103" s="20" t="n">
        <v>1980</v>
      </c>
      <c r="I103" s="20" t="n">
        <v>2400</v>
      </c>
      <c r="J103" s="20" t="n">
        <v>2225</v>
      </c>
      <c r="K103" s="20" t="n">
        <f aca="false">J103*12/10</f>
        <v>2670</v>
      </c>
      <c r="L103" s="20" t="n">
        <v>2400</v>
      </c>
      <c r="M103" s="20" t="n">
        <v>2400</v>
      </c>
    </row>
    <row r="104" customFormat="false" ht="15" hidden="false" customHeight="false" outlineLevel="0" collapsed="false">
      <c r="A104" s="0" t="s">
        <v>148</v>
      </c>
      <c r="B104" s="0" t="s">
        <v>149</v>
      </c>
      <c r="C104" s="20" t="n">
        <v>9450</v>
      </c>
      <c r="D104" s="20" t="n">
        <v>4025</v>
      </c>
      <c r="E104" s="20" t="n">
        <v>3500</v>
      </c>
      <c r="F104" s="20" t="n">
        <v>4000</v>
      </c>
      <c r="G104" s="20" t="n">
        <v>2100</v>
      </c>
      <c r="H104" s="20" t="n">
        <v>2100</v>
      </c>
      <c r="I104" s="20" t="n">
        <v>4300</v>
      </c>
      <c r="J104" s="20" t="n">
        <v>875</v>
      </c>
      <c r="K104" s="20" t="n">
        <f aca="false">J104*12/10</f>
        <v>1050</v>
      </c>
      <c r="L104" s="20" t="n">
        <v>2000</v>
      </c>
      <c r="M104" s="20" t="n">
        <v>1000</v>
      </c>
    </row>
    <row r="105" customFormat="false" ht="15" hidden="false" customHeight="false" outlineLevel="0" collapsed="false">
      <c r="A105" s="0" t="s">
        <v>150</v>
      </c>
      <c r="B105" s="0" t="s">
        <v>151</v>
      </c>
      <c r="C105" s="20" t="n">
        <v>400</v>
      </c>
      <c r="D105" s="20" t="n">
        <v>550</v>
      </c>
      <c r="E105" s="20" t="n">
        <v>675</v>
      </c>
      <c r="F105" s="20" t="n">
        <v>600</v>
      </c>
      <c r="G105" s="20" t="n">
        <v>550</v>
      </c>
      <c r="H105" s="20" t="n">
        <v>550</v>
      </c>
      <c r="I105" s="20" t="n">
        <v>700</v>
      </c>
      <c r="J105" s="20" t="n">
        <v>300</v>
      </c>
      <c r="K105" s="20" t="n">
        <f aca="false">J105*12/10</f>
        <v>360</v>
      </c>
      <c r="L105" s="20" t="n">
        <v>500</v>
      </c>
      <c r="M105" s="20" t="n">
        <v>500</v>
      </c>
    </row>
    <row r="106" customFormat="false" ht="15" hidden="false" customHeight="false" outlineLevel="0" collapsed="false">
      <c r="A106" s="0" t="s">
        <v>152</v>
      </c>
      <c r="B106" s="0" t="s">
        <v>153</v>
      </c>
      <c r="C106" s="20" t="n">
        <v>1020</v>
      </c>
      <c r="D106" s="20" t="n">
        <v>900</v>
      </c>
      <c r="E106" s="20" t="n">
        <v>1065</v>
      </c>
      <c r="F106" s="20" t="n">
        <v>1000</v>
      </c>
      <c r="G106" s="20" t="n">
        <v>1225</v>
      </c>
      <c r="H106" s="20" t="n">
        <v>1250</v>
      </c>
      <c r="I106" s="20" t="n">
        <v>2000</v>
      </c>
      <c r="J106" s="20" t="n">
        <v>1390</v>
      </c>
      <c r="K106" s="20" t="n">
        <f aca="false">J106*12/10</f>
        <v>1668</v>
      </c>
      <c r="L106" s="20" t="n">
        <v>1500</v>
      </c>
      <c r="M106" s="20" t="n">
        <v>1500</v>
      </c>
    </row>
    <row r="107" customFormat="false" ht="15" hidden="false" customHeight="false" outlineLevel="0" collapsed="false">
      <c r="A107" s="0" t="s">
        <v>154</v>
      </c>
      <c r="B107" s="0" t="s">
        <v>155</v>
      </c>
      <c r="C107" s="20" t="n">
        <v>1050</v>
      </c>
      <c r="D107" s="20" t="n">
        <v>1050</v>
      </c>
      <c r="E107" s="20" t="n">
        <v>1640</v>
      </c>
      <c r="F107" s="20" t="n">
        <v>1400</v>
      </c>
      <c r="G107" s="20" t="n">
        <v>1475</v>
      </c>
      <c r="H107" s="20" t="n">
        <v>1475</v>
      </c>
      <c r="I107" s="20" t="n">
        <v>2000</v>
      </c>
      <c r="J107" s="20" t="n">
        <v>1155</v>
      </c>
      <c r="K107" s="20" t="n">
        <f aca="false">J107*12/10</f>
        <v>1386</v>
      </c>
      <c r="L107" s="20" t="n">
        <v>1500</v>
      </c>
      <c r="M107" s="20" t="n">
        <v>1400</v>
      </c>
    </row>
    <row r="108" customFormat="false" ht="15" hidden="false" customHeight="false" outlineLevel="0" collapsed="false">
      <c r="A108" s="0" t="s">
        <v>156</v>
      </c>
      <c r="B108" s="0" t="s">
        <v>157</v>
      </c>
      <c r="C108" s="20"/>
      <c r="D108" s="20"/>
      <c r="E108" s="20"/>
      <c r="F108" s="20"/>
      <c r="G108" s="20"/>
      <c r="H108" s="20" t="n">
        <v>75</v>
      </c>
      <c r="I108" s="20"/>
      <c r="J108" s="20"/>
      <c r="K108" s="20"/>
      <c r="L108" s="20" t="n">
        <v>0</v>
      </c>
      <c r="M108" s="20" t="n">
        <v>0</v>
      </c>
    </row>
    <row r="109" customFormat="false" ht="15" hidden="false" customHeight="false" outlineLevel="0" collapsed="false">
      <c r="A109" s="0" t="s">
        <v>158</v>
      </c>
      <c r="B109" s="0" t="s">
        <v>159</v>
      </c>
      <c r="C109" s="20" t="n">
        <v>14125</v>
      </c>
      <c r="D109" s="20" t="n">
        <v>12900</v>
      </c>
      <c r="E109" s="20" t="n">
        <v>9400</v>
      </c>
      <c r="F109" s="20" t="n">
        <v>9000</v>
      </c>
      <c r="G109" s="20" t="n">
        <v>9730</v>
      </c>
      <c r="H109" s="20" t="n">
        <v>11810</v>
      </c>
      <c r="I109" s="20" t="n">
        <v>18000</v>
      </c>
      <c r="J109" s="20" t="n">
        <v>13630</v>
      </c>
      <c r="K109" s="20" t="n">
        <f aca="false">J109*12/10</f>
        <v>16356</v>
      </c>
      <c r="L109" s="20" t="n">
        <v>16000</v>
      </c>
      <c r="M109" s="20" t="n">
        <v>16000</v>
      </c>
    </row>
    <row r="110" customFormat="false" ht="15" hidden="false" customHeight="false" outlineLevel="0" collapsed="false">
      <c r="A110" s="0" t="s">
        <v>160</v>
      </c>
      <c r="B110" s="0" t="s">
        <v>161</v>
      </c>
      <c r="C110" s="20" t="n">
        <v>14525</v>
      </c>
      <c r="D110" s="20" t="n">
        <v>11745</v>
      </c>
      <c r="E110" s="20" t="n">
        <v>30660</v>
      </c>
      <c r="F110" s="20" t="n">
        <v>20000</v>
      </c>
      <c r="G110" s="20" t="n">
        <v>19550</v>
      </c>
      <c r="H110" s="20" t="n">
        <v>22350</v>
      </c>
      <c r="I110" s="20" t="n">
        <v>31000</v>
      </c>
      <c r="J110" s="20" t="n">
        <v>20180</v>
      </c>
      <c r="K110" s="20" t="n">
        <f aca="false">J110*12/10</f>
        <v>24216</v>
      </c>
      <c r="L110" s="20" t="n">
        <v>27000</v>
      </c>
      <c r="M110" s="20" t="n">
        <v>25000</v>
      </c>
    </row>
    <row r="111" customFormat="false" ht="15" hidden="false" customHeight="false" outlineLevel="0" collapsed="false">
      <c r="A111" s="0" t="s">
        <v>162</v>
      </c>
      <c r="B111" s="0" t="s">
        <v>163</v>
      </c>
      <c r="C111" s="20" t="n">
        <v>1880</v>
      </c>
      <c r="D111" s="20"/>
      <c r="E111" s="20" t="n">
        <v>1800</v>
      </c>
      <c r="F111" s="20" t="n">
        <v>1800</v>
      </c>
      <c r="G111" s="20"/>
      <c r="H111" s="20"/>
      <c r="I111" s="20"/>
      <c r="J111" s="20"/>
      <c r="K111" s="20"/>
      <c r="L111" s="20" t="n">
        <v>0</v>
      </c>
      <c r="M111" s="20" t="n">
        <v>0</v>
      </c>
    </row>
    <row r="112" customFormat="false" ht="15" hidden="false" customHeight="false" outlineLevel="0" collapsed="false">
      <c r="A112" s="0" t="s">
        <v>164</v>
      </c>
      <c r="B112" s="0" t="s">
        <v>165</v>
      </c>
      <c r="C112" s="20"/>
      <c r="D112" s="20" t="n">
        <v>49830</v>
      </c>
      <c r="E112" s="20" t="n">
        <v>54170</v>
      </c>
      <c r="F112" s="20" t="n">
        <v>50000</v>
      </c>
      <c r="G112" s="20" t="n">
        <v>38496</v>
      </c>
      <c r="H112" s="20" t="n">
        <v>69876</v>
      </c>
      <c r="I112" s="20" t="n">
        <v>55000</v>
      </c>
      <c r="J112" s="20" t="n">
        <v>75145</v>
      </c>
      <c r="K112" s="20" t="n">
        <f aca="false">J112*12/10</f>
        <v>90174</v>
      </c>
      <c r="L112" s="20" t="n">
        <v>90000</v>
      </c>
      <c r="M112" s="20" t="n">
        <v>90000</v>
      </c>
    </row>
    <row r="113" customFormat="false" ht="15" hidden="false" customHeight="false" outlineLevel="0" collapsed="false">
      <c r="A113" s="0" t="s">
        <v>166</v>
      </c>
      <c r="B113" s="0" t="s">
        <v>167</v>
      </c>
      <c r="C113" s="20"/>
      <c r="D113" s="20" t="n">
        <v>11415</v>
      </c>
      <c r="E113" s="20" t="n">
        <v>6944</v>
      </c>
      <c r="F113" s="20" t="n">
        <v>9000</v>
      </c>
      <c r="G113" s="20" t="n">
        <v>1855</v>
      </c>
      <c r="H113" s="20" t="n">
        <v>1991</v>
      </c>
      <c r="I113" s="20" t="n">
        <v>7000</v>
      </c>
      <c r="J113" s="20" t="n">
        <v>1301</v>
      </c>
      <c r="K113" s="20" t="n">
        <f aca="false">J113*12/10</f>
        <v>1561.2</v>
      </c>
      <c r="L113" s="20" t="n">
        <v>1500</v>
      </c>
      <c r="M113" s="20" t="n">
        <v>1500</v>
      </c>
    </row>
    <row r="114" customFormat="false" ht="15" hidden="false" customHeight="false" outlineLevel="0" collapsed="false">
      <c r="A114" s="0" t="s">
        <v>168</v>
      </c>
      <c r="B114" s="0" t="s">
        <v>169</v>
      </c>
      <c r="C114" s="20"/>
      <c r="D114" s="20"/>
      <c r="E114" s="20"/>
      <c r="F114" s="20"/>
      <c r="G114" s="20"/>
      <c r="H114" s="20" t="n">
        <v>60</v>
      </c>
      <c r="I114" s="20"/>
      <c r="J114" s="20"/>
      <c r="K114" s="20"/>
      <c r="L114" s="20" t="n">
        <v>0</v>
      </c>
      <c r="M114" s="20" t="n">
        <v>0</v>
      </c>
    </row>
    <row r="115" customFormat="false" ht="15" hidden="false" customHeight="false" outlineLevel="0" collapsed="false">
      <c r="A115" s="0" t="s">
        <v>170</v>
      </c>
      <c r="B115" s="0" t="s">
        <v>171</v>
      </c>
      <c r="C115" s="20"/>
      <c r="D115" s="20" t="n">
        <v>1756</v>
      </c>
      <c r="E115" s="20"/>
      <c r="F115" s="20" t="n">
        <v>100</v>
      </c>
      <c r="G115" s="20" t="n">
        <v>45</v>
      </c>
      <c r="H115" s="20" t="n">
        <v>50</v>
      </c>
      <c r="I115" s="20" t="n">
        <v>100</v>
      </c>
      <c r="J115" s="20" t="n">
        <v>99</v>
      </c>
      <c r="K115" s="20" t="n">
        <f aca="false">J115*12/10</f>
        <v>118.8</v>
      </c>
      <c r="L115" s="20" t="n">
        <v>100</v>
      </c>
      <c r="M115" s="20" t="n">
        <v>100</v>
      </c>
    </row>
    <row r="116" customFormat="false" ht="15" hidden="false" customHeight="false" outlineLevel="0" collapsed="false">
      <c r="B116" s="19" t="s">
        <v>172</v>
      </c>
      <c r="C116" s="21" t="n">
        <f aca="false">SUM(C103:C115)</f>
        <v>44512</v>
      </c>
      <c r="D116" s="21" t="n">
        <f aca="false">SUM(D103:D115)</f>
        <v>95872</v>
      </c>
      <c r="E116" s="21" t="n">
        <f aca="false">SUM(E103:E115)</f>
        <v>111738</v>
      </c>
      <c r="F116" s="21" t="n">
        <f aca="false">SUM(F103:F115)</f>
        <v>97900</v>
      </c>
      <c r="G116" s="21" t="n">
        <f aca="false">SUM(G103:G115)</f>
        <v>76706</v>
      </c>
      <c r="H116" s="21" t="n">
        <f aca="false">SUM(H102:H115)</f>
        <v>118809</v>
      </c>
      <c r="I116" s="21" t="n">
        <f aca="false">SUM(I102:I115)</f>
        <v>122500</v>
      </c>
      <c r="J116" s="21" t="n">
        <f aca="false">SUM(J102:J115)</f>
        <v>116300</v>
      </c>
      <c r="K116" s="20" t="n">
        <f aca="false">J116*12/10</f>
        <v>139560</v>
      </c>
      <c r="L116" s="21" t="n">
        <f aca="false">SUM(L102:L115)</f>
        <v>142500</v>
      </c>
      <c r="M116" s="21" t="n">
        <f aca="false">SUM(M102:M115)</f>
        <v>139400</v>
      </c>
    </row>
    <row r="117" customFormat="false" ht="15" hidden="false" customHeight="false" outlineLevel="0" collapsed="false">
      <c r="B117" s="19"/>
      <c r="C117" s="20"/>
      <c r="D117" s="20"/>
      <c r="E117" s="20"/>
      <c r="F117" s="20"/>
      <c r="G117" s="20"/>
      <c r="H117" s="20"/>
      <c r="I117" s="20"/>
      <c r="J117" s="20"/>
      <c r="K117" s="20"/>
      <c r="L117" s="20"/>
      <c r="M117" s="20"/>
    </row>
    <row r="118" customFormat="false" ht="15" hidden="false" customHeight="false" outlineLevel="0" collapsed="false">
      <c r="A118" s="0" t="n">
        <v>363</v>
      </c>
      <c r="B118" s="19" t="s">
        <v>173</v>
      </c>
      <c r="C118" s="20"/>
      <c r="D118" s="20"/>
      <c r="E118" s="20"/>
      <c r="F118" s="20"/>
      <c r="G118" s="20"/>
      <c r="H118" s="20"/>
      <c r="I118" s="20"/>
      <c r="J118" s="20"/>
      <c r="K118" s="20"/>
      <c r="L118" s="20"/>
      <c r="M118" s="20"/>
    </row>
    <row r="119" customFormat="false" ht="15" hidden="false" customHeight="false" outlineLevel="0" collapsed="false">
      <c r="A119" s="0" t="s">
        <v>174</v>
      </c>
      <c r="B119" s="0" t="s">
        <v>175</v>
      </c>
      <c r="C119" s="20" t="n">
        <v>19850</v>
      </c>
      <c r="D119" s="20" t="n">
        <v>30100</v>
      </c>
      <c r="E119" s="20" t="n">
        <v>22779</v>
      </c>
      <c r="F119" s="20" t="n">
        <v>24000</v>
      </c>
      <c r="G119" s="20" t="n">
        <v>7490</v>
      </c>
      <c r="H119" s="20" t="n">
        <v>8754</v>
      </c>
      <c r="I119" s="20" t="n">
        <v>24000</v>
      </c>
      <c r="J119" s="20" t="n">
        <v>6053</v>
      </c>
      <c r="K119" s="20" t="n">
        <f aca="false">J119*12/10</f>
        <v>7263.6</v>
      </c>
      <c r="L119" s="20" t="n">
        <v>7000</v>
      </c>
      <c r="M119" s="20" t="n">
        <v>7000</v>
      </c>
    </row>
    <row r="120" customFormat="false" ht="15" hidden="false" customHeight="false" outlineLevel="0" collapsed="false">
      <c r="A120" s="0" t="s">
        <v>176</v>
      </c>
      <c r="B120" s="0" t="s">
        <v>177</v>
      </c>
      <c r="C120" s="20" t="n">
        <v>10457</v>
      </c>
      <c r="D120" s="20" t="n">
        <v>14554</v>
      </c>
      <c r="E120" s="20" t="n">
        <v>10800</v>
      </c>
      <c r="F120" s="20" t="n">
        <v>13000</v>
      </c>
      <c r="G120" s="20" t="n">
        <v>1055</v>
      </c>
      <c r="H120" s="20" t="n">
        <v>1055</v>
      </c>
      <c r="I120" s="20"/>
      <c r="J120" s="20" t="n">
        <v>187</v>
      </c>
      <c r="K120" s="20" t="n">
        <f aca="false">J120*12/10</f>
        <v>224.4</v>
      </c>
      <c r="L120" s="20" t="n">
        <v>0</v>
      </c>
      <c r="M120" s="20" t="n">
        <v>0</v>
      </c>
    </row>
    <row r="121" customFormat="false" ht="15" hidden="false" customHeight="false" outlineLevel="0" collapsed="false">
      <c r="A121" s="0" t="s">
        <v>178</v>
      </c>
      <c r="B121" s="0" t="s">
        <v>179</v>
      </c>
      <c r="C121" s="20" t="n">
        <v>12175</v>
      </c>
      <c r="D121" s="20" t="n">
        <v>188</v>
      </c>
      <c r="E121" s="20"/>
      <c r="F121" s="20"/>
      <c r="G121" s="20" t="n">
        <v>42</v>
      </c>
      <c r="H121" s="20" t="n">
        <v>42</v>
      </c>
      <c r="I121" s="20"/>
      <c r="J121" s="20"/>
      <c r="K121" s="20" t="n">
        <f aca="false">J121*12/10</f>
        <v>0</v>
      </c>
      <c r="L121" s="20" t="n">
        <v>0</v>
      </c>
      <c r="M121" s="20" t="n">
        <v>0</v>
      </c>
    </row>
    <row r="122" customFormat="false" ht="15" hidden="false" customHeight="false" outlineLevel="0" collapsed="false">
      <c r="A122" s="0" t="s">
        <v>180</v>
      </c>
      <c r="B122" s="0" t="s">
        <v>181</v>
      </c>
      <c r="C122" s="20" t="n">
        <v>3964</v>
      </c>
      <c r="D122" s="20"/>
      <c r="E122" s="20"/>
      <c r="F122" s="20"/>
      <c r="G122" s="20"/>
      <c r="H122" s="20"/>
      <c r="I122" s="20"/>
      <c r="J122" s="20"/>
      <c r="K122" s="20" t="n">
        <f aca="false">J122*12/10</f>
        <v>0</v>
      </c>
      <c r="L122" s="20" t="n">
        <v>0</v>
      </c>
      <c r="M122" s="20" t="n">
        <v>0</v>
      </c>
    </row>
    <row r="123" customFormat="false" ht="15" hidden="false" customHeight="false" outlineLevel="0" collapsed="false">
      <c r="B123" s="19" t="s">
        <v>182</v>
      </c>
      <c r="C123" s="21" t="n">
        <f aca="false">SUM(C119:C122)</f>
        <v>46446</v>
      </c>
      <c r="D123" s="21" t="n">
        <f aca="false">SUM(D119:D122)</f>
        <v>44842</v>
      </c>
      <c r="E123" s="21" t="n">
        <f aca="false">SUM(E119:E122)</f>
        <v>33579</v>
      </c>
      <c r="F123" s="21" t="n">
        <f aca="false">SUM(F119:F122)</f>
        <v>37000</v>
      </c>
      <c r="G123" s="21" t="n">
        <f aca="false">SUM(G119:G122)</f>
        <v>8587</v>
      </c>
      <c r="H123" s="21" t="n">
        <f aca="false">SUM(H119:H122)</f>
        <v>9851</v>
      </c>
      <c r="I123" s="21" t="n">
        <f aca="false">SUM(I119:I122)</f>
        <v>24000</v>
      </c>
      <c r="J123" s="21" t="n">
        <f aca="false">SUM(J119:J122)</f>
        <v>6240</v>
      </c>
      <c r="K123" s="20" t="n">
        <f aca="false">J123*12/10</f>
        <v>7488</v>
      </c>
      <c r="L123" s="21" t="n">
        <f aca="false">SUM(L119:L122)</f>
        <v>7000</v>
      </c>
      <c r="M123" s="21" t="n">
        <f aca="false">SUM(M118:M122)</f>
        <v>7000</v>
      </c>
    </row>
    <row r="124" customFormat="false" ht="15" hidden="false" customHeight="false" outlineLevel="0" collapsed="false">
      <c r="B124" s="19"/>
      <c r="C124" s="20"/>
      <c r="D124" s="20"/>
      <c r="E124" s="20"/>
      <c r="F124" s="20"/>
      <c r="G124" s="20"/>
      <c r="H124" s="20"/>
      <c r="I124" s="20"/>
      <c r="J124" s="20"/>
      <c r="K124" s="20"/>
      <c r="L124" s="20"/>
      <c r="M124" s="20"/>
    </row>
    <row r="125" customFormat="false" ht="15" hidden="false" customHeight="false" outlineLevel="0" collapsed="false">
      <c r="A125" s="0" t="n">
        <v>364</v>
      </c>
      <c r="B125" s="19" t="s">
        <v>183</v>
      </c>
      <c r="C125" s="20"/>
      <c r="D125" s="20"/>
      <c r="E125" s="20"/>
      <c r="F125" s="20"/>
      <c r="G125" s="20"/>
      <c r="H125" s="20"/>
      <c r="I125" s="20"/>
      <c r="J125" s="20"/>
      <c r="K125" s="20"/>
      <c r="L125" s="20"/>
      <c r="M125" s="20"/>
    </row>
    <row r="126" customFormat="false" ht="15" hidden="false" customHeight="false" outlineLevel="0" collapsed="false">
      <c r="A126" s="0" t="s">
        <v>184</v>
      </c>
      <c r="B126" s="0" t="s">
        <v>185</v>
      </c>
      <c r="C126" s="20" t="n">
        <v>7499</v>
      </c>
      <c r="D126" s="20" t="n">
        <v>3526</v>
      </c>
      <c r="E126" s="20"/>
      <c r="F126" s="20" t="n">
        <v>5000</v>
      </c>
      <c r="G126" s="20" t="n">
        <v>1749</v>
      </c>
      <c r="H126" s="20" t="n">
        <v>1991</v>
      </c>
      <c r="I126" s="20" t="n">
        <v>6500</v>
      </c>
      <c r="J126" s="20" t="n">
        <v>4657</v>
      </c>
      <c r="K126" s="20" t="n">
        <f aca="false">J126*12/10</f>
        <v>5588.4</v>
      </c>
      <c r="L126" s="20" t="n">
        <v>6500</v>
      </c>
      <c r="M126" s="20" t="n">
        <v>6500</v>
      </c>
    </row>
    <row r="127" customFormat="false" ht="15" hidden="false" customHeight="false" outlineLevel="0" collapsed="false">
      <c r="A127" s="0" t="s">
        <v>186</v>
      </c>
      <c r="B127" s="0" t="s">
        <v>187</v>
      </c>
      <c r="C127" s="20" t="n">
        <v>455688</v>
      </c>
      <c r="D127" s="20" t="n">
        <v>452193</v>
      </c>
      <c r="E127" s="20" t="n">
        <v>308418</v>
      </c>
      <c r="F127" s="20" t="n">
        <v>370000</v>
      </c>
      <c r="G127" s="20" t="n">
        <v>348779</v>
      </c>
      <c r="H127" s="20" t="n">
        <v>366173</v>
      </c>
      <c r="I127" s="20" t="n">
        <v>370000</v>
      </c>
      <c r="J127" s="20" t="n">
        <v>319858</v>
      </c>
      <c r="K127" s="20" t="n">
        <f aca="false">J127*12/10</f>
        <v>383829.6</v>
      </c>
      <c r="L127" s="20" t="n">
        <v>370000</v>
      </c>
      <c r="M127" s="20" t="n">
        <v>370000</v>
      </c>
    </row>
    <row r="128" customFormat="false" ht="15" hidden="false" customHeight="false" outlineLevel="0" collapsed="false">
      <c r="A128" s="0" t="s">
        <v>188</v>
      </c>
      <c r="B128" s="0" t="s">
        <v>189</v>
      </c>
      <c r="C128" s="20" t="n">
        <v>79769</v>
      </c>
      <c r="D128" s="20" t="n">
        <v>61571</v>
      </c>
      <c r="E128" s="20" t="n">
        <v>84947</v>
      </c>
      <c r="F128" s="20" t="n">
        <v>200000</v>
      </c>
      <c r="G128" s="20" t="n">
        <v>112715</v>
      </c>
      <c r="H128" s="20" t="n">
        <v>116692</v>
      </c>
      <c r="I128" s="20" t="n">
        <v>120000</v>
      </c>
      <c r="J128" s="20" t="n">
        <v>106566</v>
      </c>
      <c r="K128" s="20" t="n">
        <f aca="false">J128*12/10</f>
        <v>127879.2</v>
      </c>
      <c r="L128" s="20" t="n">
        <v>120000</v>
      </c>
      <c r="M128" s="20" t="n">
        <v>120000</v>
      </c>
    </row>
    <row r="129" customFormat="false" ht="15" hidden="false" customHeight="false" outlineLevel="0" collapsed="false">
      <c r="A129" s="0" t="s">
        <v>190</v>
      </c>
      <c r="B129" s="0" t="s">
        <v>191</v>
      </c>
      <c r="C129" s="20" t="n">
        <v>62595</v>
      </c>
      <c r="D129" s="20" t="n">
        <v>45776</v>
      </c>
      <c r="E129" s="20" t="n">
        <v>15258</v>
      </c>
      <c r="F129" s="20" t="n">
        <v>67800</v>
      </c>
      <c r="G129" s="20" t="n">
        <v>61035</v>
      </c>
      <c r="H129" s="20" t="n">
        <v>61035</v>
      </c>
      <c r="I129" s="20" t="n">
        <v>80000</v>
      </c>
      <c r="J129" s="20" t="n">
        <v>61035</v>
      </c>
      <c r="K129" s="20" t="n">
        <f aca="false">J129*12/10</f>
        <v>73242</v>
      </c>
      <c r="L129" s="20" t="n">
        <v>80000</v>
      </c>
      <c r="M129" s="20" t="n">
        <v>0</v>
      </c>
    </row>
    <row r="130" customFormat="false" ht="15" hidden="false" customHeight="false" outlineLevel="0" collapsed="false">
      <c r="A130" s="0" t="s">
        <v>192</v>
      </c>
      <c r="B130" s="0" t="s">
        <v>193</v>
      </c>
      <c r="C130" s="20" t="n">
        <v>1150</v>
      </c>
      <c r="D130" s="20" t="n">
        <v>1000</v>
      </c>
      <c r="E130" s="20" t="n">
        <v>1220</v>
      </c>
      <c r="F130" s="20" t="n">
        <v>1000</v>
      </c>
      <c r="G130" s="20" t="n">
        <v>920</v>
      </c>
      <c r="H130" s="20" t="n">
        <v>920</v>
      </c>
      <c r="I130" s="20" t="n">
        <v>1100</v>
      </c>
      <c r="J130" s="20" t="n">
        <v>925</v>
      </c>
      <c r="K130" s="20" t="n">
        <f aca="false">J130*12/10</f>
        <v>1110</v>
      </c>
      <c r="L130" s="20" t="n">
        <v>1100</v>
      </c>
      <c r="M130" s="20" t="n">
        <v>1100</v>
      </c>
    </row>
    <row r="131" customFormat="false" ht="15" hidden="false" customHeight="false" outlineLevel="0" collapsed="false">
      <c r="A131" s="0" t="s">
        <v>194</v>
      </c>
      <c r="B131" s="0" t="s">
        <v>195</v>
      </c>
      <c r="C131" s="20" t="n">
        <v>120000</v>
      </c>
      <c r="D131" s="20"/>
      <c r="E131" s="20" t="n">
        <v>70661</v>
      </c>
      <c r="F131" s="20" t="n">
        <v>100000</v>
      </c>
      <c r="G131" s="20" t="n">
        <v>1575</v>
      </c>
      <c r="H131" s="20" t="n">
        <v>175333</v>
      </c>
      <c r="I131" s="20" t="n">
        <v>60000</v>
      </c>
      <c r="J131" s="20" t="n">
        <v>3080</v>
      </c>
      <c r="K131" s="20" t="n">
        <f aca="false">J131*12/10</f>
        <v>3696</v>
      </c>
      <c r="L131" s="20" t="n">
        <v>80000</v>
      </c>
      <c r="M131" s="20" t="n">
        <v>147834</v>
      </c>
    </row>
    <row r="132" customFormat="false" ht="15" hidden="false" customHeight="false" outlineLevel="0" collapsed="false">
      <c r="B132" s="19" t="s">
        <v>196</v>
      </c>
      <c r="C132" s="21" t="n">
        <f aca="false">SUM(C126:C131)</f>
        <v>726701</v>
      </c>
      <c r="D132" s="21" t="n">
        <f aca="false">SUM(D126:D131)</f>
        <v>564066</v>
      </c>
      <c r="E132" s="21" t="n">
        <f aca="false">SUM(E126:E131)</f>
        <v>480504</v>
      </c>
      <c r="F132" s="21" t="n">
        <f aca="false">SUM(F126:F131)</f>
        <v>743800</v>
      </c>
      <c r="G132" s="21" t="n">
        <f aca="false">SUM(G126:G131)</f>
        <v>526773</v>
      </c>
      <c r="H132" s="21" t="n">
        <f aca="false">SUM(H126:H131)</f>
        <v>722144</v>
      </c>
      <c r="I132" s="21" t="n">
        <f aca="false">SUM(I126:I131)</f>
        <v>637600</v>
      </c>
      <c r="J132" s="21" t="n">
        <f aca="false">SUM(J126:J131)</f>
        <v>496121</v>
      </c>
      <c r="K132" s="20" t="n">
        <f aca="false">J132*12/10</f>
        <v>595345.2</v>
      </c>
      <c r="L132" s="21" t="n">
        <f aca="false">SUM(L126:L131)</f>
        <v>657600</v>
      </c>
      <c r="M132" s="21" t="n">
        <f aca="false">SUM(M126:M131)</f>
        <v>645434</v>
      </c>
    </row>
    <row r="133" customFormat="false" ht="15" hidden="false" customHeight="false" outlineLevel="0" collapsed="false">
      <c r="B133" s="19"/>
      <c r="C133" s="20"/>
      <c r="D133" s="20"/>
      <c r="E133" s="20"/>
      <c r="F133" s="20"/>
      <c r="G133" s="20"/>
      <c r="H133" s="20"/>
      <c r="I133" s="20"/>
      <c r="J133" s="20"/>
      <c r="K133" s="20"/>
      <c r="L133" s="20"/>
      <c r="M133" s="20"/>
    </row>
    <row r="134" customFormat="false" ht="15" hidden="false" customHeight="false" outlineLevel="0" collapsed="false">
      <c r="A134" s="0" t="n">
        <v>380</v>
      </c>
      <c r="B134" s="19" t="s">
        <v>197</v>
      </c>
      <c r="C134" s="20"/>
      <c r="D134" s="20"/>
      <c r="E134" s="20"/>
      <c r="F134" s="20"/>
      <c r="G134" s="20"/>
      <c r="H134" s="20"/>
      <c r="I134" s="20"/>
      <c r="J134" s="20"/>
      <c r="K134" s="20"/>
      <c r="L134" s="20"/>
      <c r="M134" s="20"/>
    </row>
    <row r="135" customFormat="false" ht="15" hidden="false" customHeight="false" outlineLevel="0" collapsed="false">
      <c r="A135" s="0" t="s">
        <v>198</v>
      </c>
      <c r="B135" s="0" t="s">
        <v>199</v>
      </c>
      <c r="C135" s="20" t="n">
        <v>5352</v>
      </c>
      <c r="D135" s="20" t="n">
        <v>4600</v>
      </c>
      <c r="E135" s="20" t="n">
        <v>23040</v>
      </c>
      <c r="F135" s="20" t="n">
        <v>10000</v>
      </c>
      <c r="G135" s="20"/>
      <c r="H135" s="20" t="n">
        <v>36278</v>
      </c>
      <c r="I135" s="20" t="n">
        <v>20000</v>
      </c>
      <c r="J135" s="20" t="n">
        <v>0</v>
      </c>
      <c r="K135" s="20" t="n">
        <f aca="false">J135*12/10</f>
        <v>0</v>
      </c>
      <c r="L135" s="20" t="n">
        <v>20000</v>
      </c>
      <c r="M135" s="20" t="n">
        <v>10000</v>
      </c>
    </row>
    <row r="136" customFormat="false" ht="15" hidden="false" customHeight="false" outlineLevel="0" collapsed="false">
      <c r="A136" s="0" t="s">
        <v>200</v>
      </c>
      <c r="B136" s="0" t="s">
        <v>201</v>
      </c>
      <c r="C136" s="20" t="n">
        <v>13701</v>
      </c>
      <c r="D136" s="20" t="n">
        <v>7820</v>
      </c>
      <c r="E136" s="20" t="n">
        <v>174</v>
      </c>
      <c r="F136" s="20" t="n">
        <v>1000</v>
      </c>
      <c r="G136" s="20" t="n">
        <v>26247</v>
      </c>
      <c r="H136" s="20" t="n">
        <v>24321</v>
      </c>
      <c r="I136" s="20" t="n">
        <v>500</v>
      </c>
      <c r="J136" s="20" t="n">
        <v>16855</v>
      </c>
      <c r="K136" s="20" t="n">
        <f aca="false">J136*12/10</f>
        <v>20226</v>
      </c>
      <c r="L136" s="20" t="n">
        <v>15000</v>
      </c>
      <c r="M136" s="20" t="n">
        <v>20000</v>
      </c>
    </row>
    <row r="137" customFormat="false" ht="15" hidden="false" customHeight="false" outlineLevel="0" collapsed="false">
      <c r="A137" s="0" t="s">
        <v>202</v>
      </c>
      <c r="B137" s="29" t="s">
        <v>203</v>
      </c>
      <c r="C137" s="20"/>
      <c r="D137" s="20"/>
      <c r="E137" s="20"/>
      <c r="F137" s="20"/>
      <c r="G137" s="20"/>
      <c r="H137" s="20" t="n">
        <v>688</v>
      </c>
      <c r="I137" s="20"/>
      <c r="J137" s="20"/>
      <c r="K137" s="20"/>
      <c r="L137" s="20" t="n">
        <v>0</v>
      </c>
      <c r="M137" s="20" t="n">
        <v>0</v>
      </c>
    </row>
    <row r="138" customFormat="false" ht="15" hidden="false" customHeight="false" outlineLevel="0" collapsed="false">
      <c r="A138" s="0" t="s">
        <v>204</v>
      </c>
      <c r="B138" s="29" t="s">
        <v>205</v>
      </c>
      <c r="C138" s="20"/>
      <c r="D138" s="20"/>
      <c r="E138" s="20"/>
      <c r="F138" s="20"/>
      <c r="G138" s="20"/>
      <c r="H138" s="20" t="n">
        <v>-991</v>
      </c>
      <c r="I138" s="20"/>
      <c r="J138" s="20" t="n">
        <v>0</v>
      </c>
      <c r="K138" s="20" t="n">
        <f aca="false">J138*12/10</f>
        <v>0</v>
      </c>
      <c r="L138" s="20" t="n">
        <v>0</v>
      </c>
      <c r="M138" s="20" t="n">
        <v>0</v>
      </c>
    </row>
    <row r="139" customFormat="false" ht="15" hidden="false" customHeight="false" outlineLevel="0" collapsed="false">
      <c r="B139" s="19" t="s">
        <v>206</v>
      </c>
      <c r="C139" s="21" t="n">
        <f aca="false">SUM(C135:C136)</f>
        <v>19053</v>
      </c>
      <c r="D139" s="21" t="n">
        <f aca="false">SUM(D135:D136)</f>
        <v>12420</v>
      </c>
      <c r="E139" s="21" t="n">
        <f aca="false">SUM(E135:E136)</f>
        <v>23214</v>
      </c>
      <c r="F139" s="21" t="n">
        <f aca="false">SUM(F135:F136)</f>
        <v>11000</v>
      </c>
      <c r="G139" s="21" t="n">
        <f aca="false">SUM(G135:G136)</f>
        <v>26247</v>
      </c>
      <c r="H139" s="21" t="n">
        <f aca="false">SUM(H135:H138)</f>
        <v>60296</v>
      </c>
      <c r="I139" s="21" t="n">
        <f aca="false">SUM(I135:I138)</f>
        <v>20500</v>
      </c>
      <c r="J139" s="21" t="n">
        <f aca="false">SUM(J135:J138)</f>
        <v>16855</v>
      </c>
      <c r="K139" s="20" t="n">
        <f aca="false">J139*12/10</f>
        <v>20226</v>
      </c>
      <c r="L139" s="21" t="n">
        <f aca="false">SUM(L135:L138)</f>
        <v>35000</v>
      </c>
      <c r="M139" s="21" t="n">
        <f aca="false">SUM(M135:M138)</f>
        <v>30000</v>
      </c>
    </row>
    <row r="140" customFormat="false" ht="15" hidden="false" customHeight="false" outlineLevel="0" collapsed="false">
      <c r="B140" s="19"/>
      <c r="C140" s="20"/>
      <c r="D140" s="20"/>
      <c r="E140" s="20"/>
      <c r="F140" s="20"/>
      <c r="G140" s="20"/>
      <c r="H140" s="20"/>
      <c r="I140" s="20"/>
      <c r="J140" s="20"/>
      <c r="K140" s="20"/>
      <c r="L140" s="20"/>
      <c r="M140" s="20"/>
    </row>
    <row r="141" customFormat="false" ht="15" hidden="false" customHeight="false" outlineLevel="0" collapsed="false">
      <c r="A141" s="0" t="n">
        <v>387</v>
      </c>
      <c r="B141" s="19" t="s">
        <v>207</v>
      </c>
      <c r="C141" s="20"/>
      <c r="D141" s="20"/>
      <c r="E141" s="20"/>
      <c r="F141" s="20"/>
      <c r="G141" s="20"/>
      <c r="H141" s="20"/>
      <c r="I141" s="20"/>
      <c r="J141" s="20"/>
      <c r="K141" s="20"/>
      <c r="L141" s="20"/>
      <c r="M141" s="20"/>
    </row>
    <row r="142" customFormat="false" ht="15" hidden="false" customHeight="false" outlineLevel="0" collapsed="false">
      <c r="A142" s="0" t="s">
        <v>208</v>
      </c>
      <c r="B142" s="0" t="s">
        <v>209</v>
      </c>
      <c r="C142" s="20" t="n">
        <v>1000</v>
      </c>
      <c r="D142" s="20" t="n">
        <v>3315</v>
      </c>
      <c r="E142" s="20" t="n">
        <v>1000</v>
      </c>
      <c r="F142" s="20" t="n">
        <v>1000</v>
      </c>
      <c r="G142" s="20" t="n">
        <v>-3680</v>
      </c>
      <c r="H142" s="20" t="n">
        <v>-3580</v>
      </c>
      <c r="I142" s="20" t="n">
        <v>1000</v>
      </c>
      <c r="J142" s="20" t="n">
        <v>19345</v>
      </c>
      <c r="K142" s="20" t="n">
        <f aca="false">J142*12/10</f>
        <v>23214</v>
      </c>
      <c r="L142" s="20" t="n">
        <v>1500</v>
      </c>
      <c r="M142" s="20" t="n">
        <v>1500</v>
      </c>
    </row>
    <row r="143" customFormat="false" ht="15" hidden="false" customHeight="false" outlineLevel="0" collapsed="false">
      <c r="B143" s="19" t="s">
        <v>210</v>
      </c>
      <c r="C143" s="21" t="n">
        <v>1000</v>
      </c>
      <c r="D143" s="21" t="n">
        <f aca="false">D142</f>
        <v>3315</v>
      </c>
      <c r="E143" s="21" t="n">
        <f aca="false">E142</f>
        <v>1000</v>
      </c>
      <c r="F143" s="21" t="n">
        <f aca="false">F142</f>
        <v>1000</v>
      </c>
      <c r="G143" s="21" t="n">
        <f aca="false">G142</f>
        <v>-3680</v>
      </c>
      <c r="H143" s="21" t="n">
        <f aca="false">H142</f>
        <v>-3580</v>
      </c>
      <c r="I143" s="21" t="n">
        <f aca="false">I142</f>
        <v>1000</v>
      </c>
      <c r="J143" s="21" t="n">
        <f aca="false">J142</f>
        <v>19345</v>
      </c>
      <c r="K143" s="20" t="n">
        <f aca="false">J143*12/10</f>
        <v>23214</v>
      </c>
      <c r="L143" s="21" t="n">
        <f aca="false">L142</f>
        <v>1500</v>
      </c>
      <c r="M143" s="21" t="n">
        <f aca="false">SUM(M141:M142)</f>
        <v>1500</v>
      </c>
    </row>
    <row r="144" customFormat="false" ht="15" hidden="false" customHeight="false" outlineLevel="0" collapsed="false">
      <c r="B144" s="19"/>
      <c r="C144" s="20"/>
      <c r="D144" s="20"/>
      <c r="E144" s="20"/>
      <c r="F144" s="20"/>
      <c r="G144" s="20"/>
      <c r="H144" s="20"/>
      <c r="I144" s="20"/>
      <c r="J144" s="20"/>
      <c r="K144" s="20"/>
      <c r="L144" s="20"/>
      <c r="M144" s="20"/>
    </row>
    <row r="145" customFormat="false" ht="15" hidden="false" customHeight="false" outlineLevel="0" collapsed="false">
      <c r="A145" s="0" t="n">
        <v>391</v>
      </c>
      <c r="B145" s="19" t="s">
        <v>211</v>
      </c>
      <c r="C145" s="20"/>
      <c r="D145" s="20"/>
      <c r="E145" s="20"/>
      <c r="F145" s="20"/>
      <c r="G145" s="20"/>
      <c r="H145" s="20"/>
      <c r="I145" s="20"/>
      <c r="J145" s="20"/>
      <c r="K145" s="20"/>
      <c r="L145" s="20"/>
      <c r="M145" s="20"/>
    </row>
    <row r="146" customFormat="false" ht="15" hidden="false" customHeight="false" outlineLevel="0" collapsed="false">
      <c r="A146" s="0" t="s">
        <v>212</v>
      </c>
      <c r="B146" s="0" t="s">
        <v>213</v>
      </c>
      <c r="C146" s="20" t="n">
        <v>11037</v>
      </c>
      <c r="D146" s="20"/>
      <c r="E146" s="20" t="n">
        <v>3694</v>
      </c>
      <c r="F146" s="20" t="n">
        <v>1900</v>
      </c>
      <c r="G146" s="20" t="n">
        <v>5961</v>
      </c>
      <c r="H146" s="20" t="n">
        <v>6911</v>
      </c>
      <c r="I146" s="20" t="n">
        <v>7000</v>
      </c>
      <c r="J146" s="20" t="n">
        <v>2850</v>
      </c>
      <c r="K146" s="20" t="n">
        <f aca="false">J146*12/10</f>
        <v>3420</v>
      </c>
      <c r="L146" s="20" t="n">
        <v>5000</v>
      </c>
      <c r="M146" s="20" t="n">
        <v>190000</v>
      </c>
    </row>
    <row r="147" customFormat="false" ht="15" hidden="false" customHeight="false" outlineLevel="0" collapsed="false">
      <c r="A147" s="0" t="s">
        <v>214</v>
      </c>
      <c r="B147" s="0" t="s">
        <v>215</v>
      </c>
      <c r="C147" s="20"/>
      <c r="D147" s="20"/>
      <c r="E147" s="20" t="n">
        <v>3322</v>
      </c>
      <c r="F147" s="20"/>
      <c r="G147" s="20" t="n">
        <v>605</v>
      </c>
      <c r="H147" s="20" t="n">
        <v>605</v>
      </c>
      <c r="I147" s="20" t="n">
        <v>10000</v>
      </c>
      <c r="J147" s="20" t="n">
        <v>0</v>
      </c>
      <c r="K147" s="20"/>
      <c r="L147" s="20" t="n">
        <v>0</v>
      </c>
      <c r="M147" s="20" t="n">
        <v>0</v>
      </c>
    </row>
    <row r="148" customFormat="false" ht="15" hidden="false" customHeight="false" outlineLevel="0" collapsed="false">
      <c r="A148" s="0" t="s">
        <v>216</v>
      </c>
      <c r="B148" s="0" t="s">
        <v>217</v>
      </c>
      <c r="C148" s="20"/>
      <c r="D148" s="20"/>
      <c r="E148" s="20" t="n">
        <v>31298</v>
      </c>
      <c r="F148" s="20"/>
      <c r="G148" s="20"/>
      <c r="H148" s="20"/>
      <c r="I148" s="20" t="n">
        <v>3000</v>
      </c>
      <c r="J148" s="20" t="n">
        <v>0</v>
      </c>
      <c r="K148" s="20"/>
      <c r="L148" s="20" t="n">
        <v>0</v>
      </c>
      <c r="M148" s="20" t="n">
        <v>0</v>
      </c>
    </row>
    <row r="149" customFormat="false" ht="15" hidden="false" customHeight="false" outlineLevel="0" collapsed="false">
      <c r="B149" s="19" t="s">
        <v>218</v>
      </c>
      <c r="C149" s="21" t="n">
        <f aca="false">SUM(C146:C148)</f>
        <v>11037</v>
      </c>
      <c r="D149" s="21" t="n">
        <f aca="false">SUM(D146:D148)</f>
        <v>0</v>
      </c>
      <c r="E149" s="21" t="n">
        <f aca="false">SUM(E146:E148)</f>
        <v>38314</v>
      </c>
      <c r="F149" s="21" t="n">
        <f aca="false">SUM(F146:F148)</f>
        <v>1900</v>
      </c>
      <c r="G149" s="21" t="n">
        <f aca="false">SUM(G146:G148)</f>
        <v>6566</v>
      </c>
      <c r="H149" s="21" t="n">
        <f aca="false">SUM(H146:H148)</f>
        <v>7516</v>
      </c>
      <c r="I149" s="21" t="n">
        <f aca="false">SUM(I146:I148)</f>
        <v>20000</v>
      </c>
      <c r="J149" s="21" t="n">
        <f aca="false">SUM(J146:J148)</f>
        <v>2850</v>
      </c>
      <c r="K149" s="20" t="n">
        <f aca="false">J149*12/10</f>
        <v>3420</v>
      </c>
      <c r="L149" s="21" t="n">
        <f aca="false">SUM(L146:L148)</f>
        <v>5000</v>
      </c>
      <c r="M149" s="21" t="n">
        <f aca="false">SUM(M146:M148)</f>
        <v>190000</v>
      </c>
    </row>
    <row r="150" customFormat="false" ht="15" hidden="false" customHeight="false" outlineLevel="0" collapsed="false">
      <c r="B150" s="19"/>
      <c r="C150" s="20"/>
      <c r="D150" s="20"/>
      <c r="E150" s="20"/>
      <c r="F150" s="20"/>
      <c r="G150" s="20"/>
      <c r="H150" s="20"/>
      <c r="I150" s="20"/>
      <c r="J150" s="20"/>
      <c r="K150" s="20"/>
      <c r="L150" s="20"/>
      <c r="M150" s="20"/>
    </row>
    <row r="151" customFormat="false" ht="15" hidden="false" customHeight="false" outlineLevel="0" collapsed="false">
      <c r="A151" s="0" t="n">
        <v>392</v>
      </c>
      <c r="B151" s="19" t="s">
        <v>219</v>
      </c>
      <c r="C151" s="20"/>
      <c r="D151" s="20"/>
      <c r="E151" s="20"/>
      <c r="F151" s="20"/>
      <c r="G151" s="20"/>
      <c r="H151" s="20"/>
      <c r="I151" s="20"/>
      <c r="J151" s="20"/>
      <c r="K151" s="20"/>
      <c r="L151" s="20"/>
      <c r="M151" s="20"/>
    </row>
    <row r="152" customFormat="false" ht="15" hidden="false" customHeight="false" outlineLevel="0" collapsed="false">
      <c r="A152" s="0" t="s">
        <v>220</v>
      </c>
      <c r="B152" s="0" t="s">
        <v>221</v>
      </c>
      <c r="C152" s="20"/>
      <c r="D152" s="20"/>
      <c r="E152" s="20"/>
      <c r="F152" s="20"/>
      <c r="G152" s="20"/>
      <c r="H152" s="20"/>
      <c r="I152" s="20" t="n">
        <v>114000</v>
      </c>
      <c r="J152" s="20"/>
      <c r="K152" s="20"/>
      <c r="L152" s="20" t="n">
        <v>295000</v>
      </c>
      <c r="M152" s="20" t="n">
        <v>295000</v>
      </c>
    </row>
    <row r="153" s="23" customFormat="true" ht="15" hidden="false" customHeight="false" outlineLevel="0" collapsed="false">
      <c r="A153" s="23" t="s">
        <v>222</v>
      </c>
      <c r="B153" s="23" t="s">
        <v>223</v>
      </c>
      <c r="C153" s="26"/>
      <c r="D153" s="26"/>
      <c r="E153" s="26"/>
      <c r="F153" s="26" t="n">
        <v>10000</v>
      </c>
      <c r="G153" s="26"/>
      <c r="H153" s="26"/>
      <c r="I153" s="26" t="n">
        <v>34107</v>
      </c>
      <c r="J153" s="26"/>
      <c r="K153" s="26"/>
      <c r="L153" s="26" t="n">
        <v>900000</v>
      </c>
      <c r="M153" s="26" t="n">
        <f aca="false">12*N153</f>
        <v>893904</v>
      </c>
      <c r="N153" s="27" t="n">
        <f aca="false">22*3386</f>
        <v>74492</v>
      </c>
    </row>
    <row r="154" s="30" customFormat="true" ht="13.8" hidden="false" customHeight="false" outlineLevel="0" collapsed="false">
      <c r="A154" s="30" t="s">
        <v>224</v>
      </c>
      <c r="B154" s="30" t="s">
        <v>225</v>
      </c>
      <c r="C154" s="31"/>
      <c r="D154" s="31"/>
      <c r="E154" s="31"/>
      <c r="F154" s="31" t="n">
        <v>110000</v>
      </c>
      <c r="G154" s="31"/>
      <c r="H154" s="31"/>
      <c r="I154" s="31" t="n">
        <v>129164</v>
      </c>
      <c r="J154" s="31"/>
      <c r="K154" s="31"/>
      <c r="L154" s="31" t="n">
        <v>235000</v>
      </c>
      <c r="M154" s="31" t="n">
        <f aca="false">N13*N154</f>
        <v>219930.776505011</v>
      </c>
      <c r="N154" s="32" t="n">
        <v>4.11</v>
      </c>
    </row>
    <row r="155" customFormat="false" ht="15" hidden="false" customHeight="false" outlineLevel="0" collapsed="false">
      <c r="A155" s="0" t="s">
        <v>226</v>
      </c>
      <c r="B155" s="0" t="s">
        <v>227</v>
      </c>
      <c r="C155" s="20"/>
      <c r="D155" s="20"/>
      <c r="E155" s="20"/>
      <c r="F155" s="20"/>
      <c r="G155" s="20"/>
      <c r="H155" s="20"/>
      <c r="I155" s="20"/>
      <c r="J155" s="20"/>
      <c r="K155" s="20"/>
      <c r="L155" s="20"/>
      <c r="M155" s="20" t="n">
        <v>317729</v>
      </c>
    </row>
    <row r="156" customFormat="false" ht="15" hidden="false" customHeight="false" outlineLevel="0" collapsed="false">
      <c r="A156" s="0" t="s">
        <v>228</v>
      </c>
      <c r="B156" s="0" t="s">
        <v>229</v>
      </c>
      <c r="C156" s="20" t="n">
        <v>237850</v>
      </c>
      <c r="D156" s="20" t="n">
        <v>9738</v>
      </c>
      <c r="E156" s="20"/>
      <c r="F156" s="20"/>
      <c r="G156" s="20"/>
      <c r="H156" s="20"/>
      <c r="I156" s="20"/>
      <c r="J156" s="20"/>
      <c r="K156" s="20"/>
      <c r="L156" s="20" t="n">
        <v>0</v>
      </c>
      <c r="M156" s="20" t="n">
        <v>0</v>
      </c>
    </row>
    <row r="157" customFormat="false" ht="15" hidden="false" customHeight="false" outlineLevel="0" collapsed="false">
      <c r="B157" s="19" t="s">
        <v>230</v>
      </c>
      <c r="C157" s="21" t="n">
        <f aca="false">SUM(C152:C156)</f>
        <v>237850</v>
      </c>
      <c r="D157" s="21" t="n">
        <f aca="false">SUM(D152:D156)</f>
        <v>9738</v>
      </c>
      <c r="E157" s="21" t="n">
        <f aca="false">SUM(E152:E156)</f>
        <v>0</v>
      </c>
      <c r="F157" s="21" t="n">
        <f aca="false">SUM(F152:F156)</f>
        <v>120000</v>
      </c>
      <c r="G157" s="21" t="n">
        <v>0</v>
      </c>
      <c r="H157" s="21"/>
      <c r="I157" s="21" t="n">
        <f aca="false">SUM(I152:I156)</f>
        <v>277271</v>
      </c>
      <c r="J157" s="20"/>
      <c r="K157" s="20"/>
      <c r="L157" s="21" t="n">
        <f aca="false">SUM(L152:L156)</f>
        <v>1430000</v>
      </c>
      <c r="M157" s="21" t="n">
        <f aca="false">M152+M155</f>
        <v>612729</v>
      </c>
    </row>
    <row r="158" customFormat="false" ht="15" hidden="false" customHeight="false" outlineLevel="0" collapsed="false">
      <c r="B158" s="19"/>
      <c r="C158" s="20"/>
      <c r="D158" s="20"/>
      <c r="E158" s="20"/>
      <c r="F158" s="20"/>
      <c r="G158" s="20"/>
      <c r="H158" s="20"/>
      <c r="I158" s="20"/>
      <c r="J158" s="20"/>
      <c r="K158" s="20"/>
      <c r="L158" s="20"/>
      <c r="M158" s="20"/>
    </row>
    <row r="159" customFormat="false" ht="15" hidden="false" customHeight="false" outlineLevel="0" collapsed="false">
      <c r="A159" s="0" t="n">
        <v>394</v>
      </c>
      <c r="B159" s="19" t="s">
        <v>231</v>
      </c>
      <c r="C159" s="20"/>
      <c r="D159" s="20"/>
      <c r="E159" s="20"/>
      <c r="F159" s="20"/>
      <c r="G159" s="20"/>
      <c r="H159" s="20"/>
      <c r="I159" s="20"/>
      <c r="J159" s="20"/>
      <c r="K159" s="20"/>
      <c r="L159" s="20"/>
      <c r="M159" s="20"/>
    </row>
    <row r="160" customFormat="false" ht="15" hidden="false" customHeight="false" outlineLevel="0" collapsed="false">
      <c r="A160" s="0" t="s">
        <v>232</v>
      </c>
      <c r="B160" s="0" t="s">
        <v>233</v>
      </c>
      <c r="C160" s="20" t="n">
        <v>500000</v>
      </c>
      <c r="D160" s="20" t="n">
        <v>500000</v>
      </c>
      <c r="E160" s="20"/>
      <c r="F160" s="20" t="n">
        <v>500000</v>
      </c>
      <c r="G160" s="20"/>
      <c r="H160" s="20"/>
      <c r="I160" s="20"/>
      <c r="J160" s="20"/>
      <c r="K160" s="20"/>
      <c r="L160" s="20" t="n">
        <v>0</v>
      </c>
      <c r="M160" s="20" t="n">
        <v>500000</v>
      </c>
    </row>
    <row r="161" s="19" customFormat="true" ht="15" hidden="false" customHeight="false" outlineLevel="0" collapsed="false">
      <c r="B161" s="19" t="s">
        <v>234</v>
      </c>
      <c r="C161" s="21" t="n">
        <v>500000</v>
      </c>
      <c r="D161" s="21" t="n">
        <f aca="false">D160</f>
        <v>500000</v>
      </c>
      <c r="E161" s="21" t="n">
        <v>0</v>
      </c>
      <c r="F161" s="21" t="n">
        <v>500000</v>
      </c>
      <c r="G161" s="21" t="n">
        <v>0</v>
      </c>
      <c r="H161" s="21"/>
      <c r="I161" s="21" t="n">
        <v>0</v>
      </c>
      <c r="J161" s="21" t="n">
        <v>0</v>
      </c>
      <c r="K161" s="21"/>
      <c r="L161" s="21" t="n">
        <f aca="false">L160</f>
        <v>0</v>
      </c>
      <c r="M161" s="21" t="n">
        <f aca="false">SUM(M160)</f>
        <v>500000</v>
      </c>
      <c r="N161" s="33"/>
    </row>
    <row r="162" customFormat="false" ht="15" hidden="false" customHeight="false" outlineLevel="0" collapsed="false">
      <c r="B162" s="19"/>
      <c r="C162" s="20"/>
      <c r="D162" s="20"/>
      <c r="E162" s="20"/>
      <c r="F162" s="20"/>
      <c r="G162" s="20"/>
      <c r="H162" s="20"/>
      <c r="I162" s="20"/>
      <c r="J162" s="20"/>
      <c r="K162" s="20"/>
      <c r="L162" s="20"/>
      <c r="M162" s="20"/>
    </row>
    <row r="163" customFormat="false" ht="15" hidden="false" customHeight="false" outlineLevel="0" collapsed="false">
      <c r="A163" s="0" t="n">
        <v>395</v>
      </c>
      <c r="B163" s="19" t="s">
        <v>235</v>
      </c>
      <c r="C163" s="20"/>
      <c r="D163" s="20"/>
      <c r="E163" s="20"/>
      <c r="F163" s="20"/>
      <c r="G163" s="20"/>
      <c r="H163" s="20"/>
      <c r="I163" s="20"/>
      <c r="J163" s="20"/>
      <c r="K163" s="20"/>
      <c r="L163" s="20"/>
      <c r="M163" s="20"/>
    </row>
    <row r="164" customFormat="false" ht="15" hidden="false" customHeight="false" outlineLevel="0" collapsed="false">
      <c r="A164" s="0" t="s">
        <v>236</v>
      </c>
      <c r="B164" s="0" t="s">
        <v>237</v>
      </c>
      <c r="C164" s="20" t="n">
        <v>1300</v>
      </c>
      <c r="D164" s="20" t="n">
        <v>31830</v>
      </c>
      <c r="E164" s="20" t="n">
        <v>1290</v>
      </c>
      <c r="F164" s="20" t="n">
        <v>2000</v>
      </c>
      <c r="G164" s="20" t="n">
        <v>4400</v>
      </c>
      <c r="H164" s="20" t="n">
        <v>4544</v>
      </c>
      <c r="I164" s="20" t="n">
        <v>4000</v>
      </c>
      <c r="J164" s="20" t="n">
        <v>8075</v>
      </c>
      <c r="K164" s="20" t="n">
        <f aca="false">J164*12/10</f>
        <v>9690</v>
      </c>
      <c r="L164" s="20" t="n">
        <v>6000</v>
      </c>
      <c r="M164" s="20" t="n">
        <v>6000</v>
      </c>
    </row>
    <row r="165" customFormat="false" ht="15" hidden="false" customHeight="false" outlineLevel="0" collapsed="false">
      <c r="B165" s="19" t="s">
        <v>238</v>
      </c>
      <c r="C165" s="21" t="n">
        <v>1300</v>
      </c>
      <c r="D165" s="21" t="n">
        <f aca="false">D164</f>
        <v>31830</v>
      </c>
      <c r="E165" s="21" t="n">
        <f aca="false">E164</f>
        <v>1290</v>
      </c>
      <c r="F165" s="21" t="n">
        <f aca="false">F164</f>
        <v>2000</v>
      </c>
      <c r="G165" s="21" t="n">
        <f aca="false">G164</f>
        <v>4400</v>
      </c>
      <c r="H165" s="21" t="n">
        <f aca="false">H164</f>
        <v>4544</v>
      </c>
      <c r="I165" s="21" t="n">
        <f aca="false">I164</f>
        <v>4000</v>
      </c>
      <c r="J165" s="21" t="n">
        <f aca="false">J164</f>
        <v>8075</v>
      </c>
      <c r="K165" s="20" t="n">
        <f aca="false">J165*12/10</f>
        <v>9690</v>
      </c>
      <c r="L165" s="21" t="n">
        <f aca="false">L164</f>
        <v>6000</v>
      </c>
      <c r="M165" s="21" t="n">
        <v>6000</v>
      </c>
    </row>
    <row r="166" customFormat="false" ht="15" hidden="false" customHeight="false" outlineLevel="0" collapsed="false">
      <c r="B166" s="19"/>
      <c r="C166" s="20"/>
      <c r="D166" s="20"/>
      <c r="E166" s="20"/>
      <c r="F166" s="20"/>
      <c r="G166" s="20"/>
      <c r="H166" s="20"/>
      <c r="I166" s="20"/>
      <c r="J166" s="20"/>
      <c r="K166" s="20"/>
      <c r="L166" s="20"/>
      <c r="M166" s="20"/>
    </row>
    <row r="167" customFormat="false" ht="56.25" hidden="false" customHeight="false" outlineLevel="0" collapsed="false">
      <c r="B167" s="34" t="s">
        <v>239</v>
      </c>
      <c r="C167" s="21" t="n">
        <f aca="false">C165+B168+C161+C157+C149+C143+C139+C132+C123+C116+C99+C88+C84+C78+C69+C57+C52+C48+C40+C34+C30+C20+C13</f>
        <v>4227103</v>
      </c>
      <c r="D167" s="21" t="n">
        <f aca="false">D165+C168+D161+D157+D149+D143+D139+D132+D123+D116+D99+D88+D84+D78+D69+D57+D52+D48+D40+D34+D30+D20+D13</f>
        <v>4353287</v>
      </c>
      <c r="E167" s="21" t="n">
        <f aca="false">E165+D168+E161+E157+E149+E143+E139+E132+E123+E116+E99+E88+E84+E78+E69+E57+E52+E48+E40+E34+E30+E20+E13</f>
        <v>4204216</v>
      </c>
      <c r="F167" s="21" t="n">
        <f aca="false">F165+E168+F161+F157+F149+F143+F139+F132+F123+F116+F99+F88+F84+F78+F69+F57+F52+F48+F40+F34+F30+F20+F13</f>
        <v>4953675</v>
      </c>
      <c r="G167" s="21" t="n">
        <f aca="false">G165+F168+G161+G157+G149+G143+G139+G132+G123+G116+G99+G88+G84+G78+G69+G57+G52+G48+G40+G34+G30+G20+G13</f>
        <v>3492422</v>
      </c>
      <c r="H167" s="21" t="n">
        <f aca="false">H165+E168+H161+H157+H149+H143+H139+H132+H123+H116+H99+H88+H84+H78+H69+H57+H52+H48+H40+H34+H30+H20+H13+H61</f>
        <v>4058241.77</v>
      </c>
      <c r="I167" s="21" t="n">
        <f aca="false">I165+F168+I161+I157+I149+I143+I139+I132+I123+I116+I99+I88+I84+I78+I69+I57+I52+I48+I40+I34+I30+I20+I13+I61</f>
        <v>4713642</v>
      </c>
      <c r="J167" s="21" t="n">
        <f aca="false">J165+G168+J161+J157+J149+J143+J139+J132+J123+J116+J99+J88+J84+J78+J69+J57+J52+J48+J40+J34+J30+J20+J13+J61</f>
        <v>3633252</v>
      </c>
      <c r="K167" s="20" t="n">
        <f aca="false">J167*12/10</f>
        <v>4359902.4</v>
      </c>
      <c r="L167" s="35" t="n">
        <f aca="false">L165+L161+L157+L149+L143+L139+L132+L123+L116+L99+L88+L84+L78+L69+L57+L52+L48+L40+L34+L30+L20+L13+L61</f>
        <v>5670845</v>
      </c>
      <c r="M167" s="35" t="n">
        <f aca="false">M165+M161+M157+M149+M143+M139+M132+M123+M116+M99+M88+M84+M78+M69+M57+M52+M48+M40+M34+M30+M20+M13</f>
        <v>5833528.1521</v>
      </c>
    </row>
    <row r="168" customFormat="false" ht="15" hidden="false" customHeight="false" outlineLevel="0" collapsed="false">
      <c r="B168" s="19"/>
      <c r="C168" s="20"/>
      <c r="D168" s="20"/>
      <c r="E168" s="20"/>
      <c r="F168" s="20"/>
      <c r="G168" s="20"/>
      <c r="H168" s="20"/>
      <c r="I168" s="20"/>
      <c r="J168" s="20"/>
      <c r="K168" s="20"/>
      <c r="L168" s="20"/>
      <c r="M168" s="20"/>
    </row>
    <row r="169" customFormat="false" ht="15" hidden="false" customHeight="false" outlineLevel="0" collapsed="false">
      <c r="B169" s="19"/>
      <c r="C169" s="20"/>
      <c r="D169" s="20"/>
      <c r="E169" s="20"/>
      <c r="F169" s="20"/>
      <c r="G169" s="20"/>
      <c r="H169" s="20"/>
      <c r="I169" s="20"/>
      <c r="J169" s="20"/>
      <c r="K169" s="20"/>
      <c r="L169" s="20"/>
      <c r="M169" s="20"/>
    </row>
    <row r="170" customFormat="false" ht="18.75" hidden="false" customHeight="false" outlineLevel="0" collapsed="false">
      <c r="B170" s="16" t="s">
        <v>240</v>
      </c>
      <c r="C170" s="20"/>
      <c r="D170" s="20"/>
      <c r="E170" s="20"/>
      <c r="F170" s="20"/>
      <c r="G170" s="20"/>
      <c r="H170" s="20"/>
      <c r="I170" s="20"/>
      <c r="J170" s="20"/>
      <c r="K170" s="20"/>
      <c r="L170" s="20"/>
      <c r="M170" s="20"/>
    </row>
    <row r="171" customFormat="false" ht="15" hidden="false" customHeight="false" outlineLevel="0" collapsed="false">
      <c r="A171" s="0" t="n">
        <v>400</v>
      </c>
      <c r="B171" s="19" t="s">
        <v>241</v>
      </c>
      <c r="C171" s="20"/>
      <c r="D171" s="20"/>
      <c r="E171" s="20"/>
      <c r="F171" s="20"/>
      <c r="G171" s="20"/>
      <c r="H171" s="20"/>
      <c r="I171" s="20"/>
      <c r="J171" s="20"/>
      <c r="K171" s="20"/>
      <c r="L171" s="20"/>
      <c r="M171" s="20"/>
    </row>
    <row r="172" customFormat="false" ht="15" hidden="false" customHeight="false" outlineLevel="0" collapsed="false">
      <c r="A172" s="0" t="s">
        <v>242</v>
      </c>
      <c r="B172" s="0" t="s">
        <v>243</v>
      </c>
      <c r="C172" s="20" t="n">
        <v>2807</v>
      </c>
      <c r="D172" s="20" t="n">
        <v>2246</v>
      </c>
      <c r="E172" s="20" t="n">
        <v>2800</v>
      </c>
      <c r="F172" s="20" t="n">
        <v>2800</v>
      </c>
      <c r="G172" s="20" t="n">
        <v>13031</v>
      </c>
      <c r="H172" s="20" t="n">
        <v>15615</v>
      </c>
      <c r="I172" s="20" t="n">
        <v>2800</v>
      </c>
      <c r="J172" s="20" t="n">
        <v>2300</v>
      </c>
      <c r="K172" s="20" t="n">
        <f aca="false">J172*12/10</f>
        <v>2760</v>
      </c>
      <c r="L172" s="20" t="n">
        <v>2800</v>
      </c>
      <c r="M172" s="20" t="n">
        <v>2800</v>
      </c>
    </row>
    <row r="173" customFormat="false" ht="15" hidden="false" customHeight="false" outlineLevel="0" collapsed="false">
      <c r="A173" s="0" t="s">
        <v>242</v>
      </c>
      <c r="B173" s="0" t="s">
        <v>244</v>
      </c>
      <c r="C173" s="20" t="n">
        <v>2800</v>
      </c>
      <c r="D173" s="20" t="n">
        <v>2846</v>
      </c>
      <c r="E173" s="20" t="n">
        <v>2800</v>
      </c>
      <c r="F173" s="20" t="n">
        <v>2800</v>
      </c>
      <c r="G173" s="20"/>
      <c r="H173" s="20"/>
      <c r="I173" s="20" t="n">
        <v>2800</v>
      </c>
      <c r="J173" s="20" t="n">
        <v>2300</v>
      </c>
      <c r="K173" s="20" t="n">
        <f aca="false">J173*12/10</f>
        <v>2760</v>
      </c>
      <c r="L173" s="20" t="n">
        <v>2800</v>
      </c>
      <c r="M173" s="20" t="n">
        <v>2800</v>
      </c>
    </row>
    <row r="174" customFormat="false" ht="15" hidden="false" customHeight="false" outlineLevel="0" collapsed="false">
      <c r="A174" s="0" t="s">
        <v>242</v>
      </c>
      <c r="B174" s="0" t="s">
        <v>245</v>
      </c>
      <c r="C174" s="20" t="n">
        <v>2746</v>
      </c>
      <c r="D174" s="20" t="n">
        <v>2846</v>
      </c>
      <c r="E174" s="20" t="n">
        <v>2800</v>
      </c>
      <c r="F174" s="20" t="n">
        <v>2800</v>
      </c>
      <c r="G174" s="20"/>
      <c r="H174" s="20"/>
      <c r="I174" s="20" t="n">
        <v>2800</v>
      </c>
      <c r="J174" s="20" t="n">
        <v>2300</v>
      </c>
      <c r="K174" s="20" t="n">
        <f aca="false">J174*12/10</f>
        <v>2760</v>
      </c>
      <c r="L174" s="20" t="n">
        <v>2800</v>
      </c>
      <c r="M174" s="20" t="n">
        <v>2800</v>
      </c>
    </row>
    <row r="175" customFormat="false" ht="15" hidden="false" customHeight="false" outlineLevel="0" collapsed="false">
      <c r="A175" s="0" t="s">
        <v>242</v>
      </c>
      <c r="B175" s="0" t="s">
        <v>246</v>
      </c>
      <c r="C175" s="20" t="n">
        <v>2746</v>
      </c>
      <c r="D175" s="20"/>
      <c r="E175" s="20" t="n">
        <v>2800</v>
      </c>
      <c r="F175" s="20" t="n">
        <v>2800</v>
      </c>
      <c r="G175" s="20"/>
      <c r="H175" s="20"/>
      <c r="I175" s="20" t="n">
        <v>2800</v>
      </c>
      <c r="J175" s="20" t="n">
        <v>2300</v>
      </c>
      <c r="K175" s="20" t="n">
        <f aca="false">J175*12/10</f>
        <v>2760</v>
      </c>
      <c r="L175" s="20" t="n">
        <v>2800</v>
      </c>
      <c r="M175" s="20" t="n">
        <v>2800</v>
      </c>
    </row>
    <row r="176" customFormat="false" ht="15" hidden="false" customHeight="false" outlineLevel="0" collapsed="false">
      <c r="A176" s="0" t="s">
        <v>247</v>
      </c>
      <c r="B176" s="0" t="s">
        <v>248</v>
      </c>
      <c r="C176" s="20"/>
      <c r="D176" s="20" t="n">
        <v>2360</v>
      </c>
      <c r="E176" s="20" t="n">
        <v>4000</v>
      </c>
      <c r="F176" s="20" t="n">
        <v>4000</v>
      </c>
      <c r="G176" s="20" t="n">
        <v>5383</v>
      </c>
      <c r="H176" s="20" t="n">
        <v>7772</v>
      </c>
      <c r="I176" s="20" t="n">
        <v>2500</v>
      </c>
      <c r="J176" s="20" t="n">
        <v>11026</v>
      </c>
      <c r="K176" s="20" t="n">
        <f aca="false">J176*12/10</f>
        <v>13231.2</v>
      </c>
      <c r="L176" s="20" t="n">
        <v>4000</v>
      </c>
      <c r="M176" s="20" t="n">
        <v>4000</v>
      </c>
    </row>
    <row r="177" customFormat="false" ht="15" hidden="false" customHeight="false" outlineLevel="0" collapsed="false">
      <c r="B177" s="19" t="s">
        <v>249</v>
      </c>
      <c r="C177" s="21" t="n">
        <f aca="false">SUM(C172:C176)</f>
        <v>11099</v>
      </c>
      <c r="D177" s="21" t="n">
        <f aca="false">SUM(D172:D176)</f>
        <v>10298</v>
      </c>
      <c r="E177" s="21" t="n">
        <f aca="false">SUM(E172:E176)</f>
        <v>15200</v>
      </c>
      <c r="F177" s="21" t="n">
        <f aca="false">SUM(F172:F176)</f>
        <v>15200</v>
      </c>
      <c r="G177" s="21" t="n">
        <f aca="false">SUM(G172:G176)</f>
        <v>18414</v>
      </c>
      <c r="H177" s="21" t="n">
        <f aca="false">SUM(H172:H176)</f>
        <v>23387</v>
      </c>
      <c r="I177" s="21" t="n">
        <f aca="false">SUM(I172:I176)</f>
        <v>13700</v>
      </c>
      <c r="J177" s="21" t="n">
        <f aca="false">SUM(J172:J176)</f>
        <v>20226</v>
      </c>
      <c r="K177" s="20" t="n">
        <f aca="false">J177*12/10</f>
        <v>24271.2</v>
      </c>
      <c r="L177" s="21" t="n">
        <f aca="false">SUM(L172:L176)</f>
        <v>15200</v>
      </c>
      <c r="M177" s="21" t="n">
        <f aca="false">SUM(M172:M176)</f>
        <v>15200</v>
      </c>
    </row>
    <row r="178" customFormat="false" ht="15" hidden="false" customHeight="false" outlineLevel="0" collapsed="false">
      <c r="B178" s="19"/>
      <c r="C178" s="20"/>
      <c r="D178" s="20"/>
      <c r="E178" s="20"/>
      <c r="F178" s="20"/>
      <c r="G178" s="20"/>
      <c r="H178" s="20"/>
      <c r="I178" s="20"/>
      <c r="J178" s="20"/>
      <c r="K178" s="20"/>
      <c r="L178" s="20"/>
      <c r="M178" s="20"/>
    </row>
    <row r="179" customFormat="false" ht="15" hidden="false" customHeight="false" outlineLevel="0" collapsed="false">
      <c r="A179" s="0" t="n">
        <v>401</v>
      </c>
      <c r="B179" s="19" t="s">
        <v>250</v>
      </c>
      <c r="C179" s="20"/>
      <c r="D179" s="20"/>
      <c r="E179" s="20"/>
      <c r="F179" s="20"/>
      <c r="G179" s="20"/>
      <c r="H179" s="20"/>
      <c r="I179" s="20"/>
      <c r="J179" s="20"/>
      <c r="K179" s="20"/>
      <c r="L179" s="20"/>
      <c r="M179" s="20"/>
    </row>
    <row r="180" customFormat="false" ht="15" hidden="false" customHeight="false" outlineLevel="0" collapsed="false">
      <c r="A180" s="0" t="s">
        <v>251</v>
      </c>
      <c r="B180" s="0" t="s">
        <v>252</v>
      </c>
      <c r="C180" s="20"/>
      <c r="D180" s="20" t="n">
        <v>4879</v>
      </c>
      <c r="E180" s="20" t="n">
        <v>4800</v>
      </c>
      <c r="F180" s="20" t="n">
        <v>4800</v>
      </c>
      <c r="G180" s="20" t="n">
        <v>4062</v>
      </c>
      <c r="H180" s="20" t="n">
        <v>4800</v>
      </c>
      <c r="I180" s="20" t="n">
        <v>4800</v>
      </c>
      <c r="J180" s="20" t="n">
        <v>4062</v>
      </c>
      <c r="K180" s="20" t="n">
        <f aca="false">J180*12/10</f>
        <v>4874.4</v>
      </c>
      <c r="L180" s="20" t="n">
        <v>4800</v>
      </c>
      <c r="M180" s="20" t="n">
        <v>4800</v>
      </c>
    </row>
    <row r="181" customFormat="false" ht="15" hidden="false" customHeight="false" outlineLevel="0" collapsed="false">
      <c r="A181" s="0" t="s">
        <v>253</v>
      </c>
      <c r="B181" s="0" t="s">
        <v>254</v>
      </c>
      <c r="C181" s="20" t="n">
        <v>33481</v>
      </c>
      <c r="D181" s="20" t="n">
        <v>55906</v>
      </c>
      <c r="E181" s="20" t="n">
        <v>55000</v>
      </c>
      <c r="F181" s="20" t="n">
        <v>60000</v>
      </c>
      <c r="G181" s="20" t="n">
        <v>55525</v>
      </c>
      <c r="H181" s="20" t="n">
        <v>65136</v>
      </c>
      <c r="I181" s="20" t="n">
        <v>60000</v>
      </c>
      <c r="J181" s="20" t="n">
        <v>50769</v>
      </c>
      <c r="K181" s="20" t="n">
        <f aca="false">J181*12/10</f>
        <v>60922.8</v>
      </c>
      <c r="L181" s="20" t="n">
        <v>60000</v>
      </c>
      <c r="M181" s="20" t="n">
        <v>65000</v>
      </c>
    </row>
    <row r="182" customFormat="false" ht="15" hidden="false" customHeight="false" outlineLevel="0" collapsed="false">
      <c r="B182" s="19" t="s">
        <v>255</v>
      </c>
      <c r="C182" s="21" t="n">
        <v>0</v>
      </c>
      <c r="D182" s="21" t="n">
        <f aca="false">D181+D180</f>
        <v>60785</v>
      </c>
      <c r="E182" s="21" t="n">
        <f aca="false">E181+E180</f>
        <v>59800</v>
      </c>
      <c r="F182" s="21" t="n">
        <f aca="false">F181+F180</f>
        <v>64800</v>
      </c>
      <c r="G182" s="21" t="n">
        <f aca="false">G181+G180</f>
        <v>59587</v>
      </c>
      <c r="H182" s="21" t="n">
        <f aca="false">H181+H180</f>
        <v>69936</v>
      </c>
      <c r="I182" s="21" t="n">
        <f aca="false">I181+I180</f>
        <v>64800</v>
      </c>
      <c r="J182" s="21" t="n">
        <f aca="false">J181+J180</f>
        <v>54831</v>
      </c>
      <c r="K182" s="20" t="n">
        <f aca="false">J182*12/10</f>
        <v>65797.2</v>
      </c>
      <c r="L182" s="21" t="n">
        <f aca="false">L181+L180</f>
        <v>64800</v>
      </c>
      <c r="M182" s="21" t="n">
        <f aca="false">SUM(M180:M181)</f>
        <v>69800</v>
      </c>
    </row>
    <row r="183" customFormat="false" ht="15" hidden="false" customHeight="false" outlineLevel="0" collapsed="false">
      <c r="B183" s="19"/>
      <c r="C183" s="20"/>
      <c r="D183" s="20"/>
      <c r="E183" s="20"/>
      <c r="F183" s="20"/>
      <c r="G183" s="20"/>
      <c r="H183" s="20"/>
      <c r="I183" s="20"/>
      <c r="J183" s="20"/>
      <c r="K183" s="20"/>
      <c r="L183" s="20"/>
      <c r="M183" s="20"/>
    </row>
    <row r="184" customFormat="false" ht="15" hidden="false" customHeight="false" outlineLevel="0" collapsed="false">
      <c r="A184" s="0" t="n">
        <v>402</v>
      </c>
      <c r="B184" s="19" t="s">
        <v>256</v>
      </c>
      <c r="C184" s="20"/>
      <c r="D184" s="20"/>
      <c r="E184" s="20"/>
      <c r="F184" s="20"/>
      <c r="G184" s="20"/>
      <c r="H184" s="20"/>
      <c r="I184" s="20"/>
      <c r="J184" s="20"/>
      <c r="K184" s="20"/>
      <c r="L184" s="20"/>
      <c r="M184" s="20"/>
    </row>
    <row r="185" customFormat="false" ht="15" hidden="false" customHeight="false" outlineLevel="0" collapsed="false">
      <c r="A185" s="0" t="s">
        <v>257</v>
      </c>
      <c r="B185" s="0" t="s">
        <v>258</v>
      </c>
      <c r="C185" s="20" t="n">
        <v>2807</v>
      </c>
      <c r="D185" s="20" t="n">
        <v>2785</v>
      </c>
      <c r="E185" s="20" t="n">
        <v>2800</v>
      </c>
      <c r="F185" s="20" t="n">
        <v>2800</v>
      </c>
      <c r="G185" s="20"/>
      <c r="H185" s="20"/>
      <c r="I185" s="20" t="n">
        <v>2800</v>
      </c>
      <c r="J185" s="20" t="n">
        <v>2300</v>
      </c>
      <c r="K185" s="20" t="n">
        <f aca="false">J185*12/10</f>
        <v>2760</v>
      </c>
      <c r="L185" s="20" t="n">
        <v>2800</v>
      </c>
      <c r="M185" s="20" t="n">
        <v>2800</v>
      </c>
    </row>
    <row r="186" customFormat="false" ht="15" hidden="false" customHeight="false" outlineLevel="0" collapsed="false">
      <c r="A186" s="0" t="s">
        <v>259</v>
      </c>
      <c r="B186" s="29" t="s">
        <v>260</v>
      </c>
      <c r="C186" s="20"/>
      <c r="D186" s="20"/>
      <c r="E186" s="20"/>
      <c r="F186" s="20"/>
      <c r="G186" s="20"/>
      <c r="H186" s="20" t="n">
        <v>7754</v>
      </c>
      <c r="I186" s="20" t="n">
        <v>42000</v>
      </c>
      <c r="J186" s="20" t="n">
        <v>36154</v>
      </c>
      <c r="K186" s="20" t="n">
        <f aca="false">J186*12/10</f>
        <v>43384.8</v>
      </c>
      <c r="L186" s="20" t="n">
        <v>44000</v>
      </c>
      <c r="M186" s="20" t="n">
        <v>44000</v>
      </c>
    </row>
    <row r="187" customFormat="false" ht="15" hidden="false" customHeight="false" outlineLevel="0" collapsed="false">
      <c r="A187" s="0" t="s">
        <v>261</v>
      </c>
      <c r="B187" s="0" t="s">
        <v>262</v>
      </c>
      <c r="C187" s="20" t="n">
        <v>20869</v>
      </c>
      <c r="D187" s="20" t="n">
        <v>21711</v>
      </c>
      <c r="E187" s="20" t="n">
        <v>21840</v>
      </c>
      <c r="F187" s="20" t="n">
        <v>34000</v>
      </c>
      <c r="G187" s="20" t="n">
        <v>11294</v>
      </c>
      <c r="H187" s="20" t="n">
        <v>12542</v>
      </c>
      <c r="I187" s="20" t="n">
        <v>30000</v>
      </c>
      <c r="J187" s="20" t="n">
        <v>23984</v>
      </c>
      <c r="K187" s="20" t="n">
        <f aca="false">J187*12/10</f>
        <v>28780.8</v>
      </c>
      <c r="L187" s="20" t="n">
        <v>30000</v>
      </c>
      <c r="M187" s="20" t="n">
        <v>24000</v>
      </c>
    </row>
    <row r="189" customFormat="false" ht="15" hidden="false" customHeight="false" outlineLevel="0" collapsed="false">
      <c r="A189" s="0" t="s">
        <v>263</v>
      </c>
      <c r="B189" s="0" t="s">
        <v>264</v>
      </c>
      <c r="C189" s="20" t="n">
        <v>23418</v>
      </c>
      <c r="D189" s="20" t="n">
        <v>25177</v>
      </c>
      <c r="E189" s="20" t="n">
        <v>26000</v>
      </c>
      <c r="F189" s="20" t="n">
        <v>26000</v>
      </c>
      <c r="G189" s="20" t="n">
        <v>2383</v>
      </c>
      <c r="H189" s="20" t="n">
        <v>3358</v>
      </c>
      <c r="I189" s="20" t="n">
        <v>30000</v>
      </c>
      <c r="J189" s="20" t="n">
        <v>70736</v>
      </c>
      <c r="K189" s="20" t="n">
        <f aca="false">J189*12/10</f>
        <v>84883.2</v>
      </c>
      <c r="L189" s="20" t="n">
        <v>30000</v>
      </c>
      <c r="M189" s="20" t="n">
        <v>30000</v>
      </c>
    </row>
    <row r="190" customFormat="false" ht="15" hidden="false" customHeight="false" outlineLevel="0" collapsed="false">
      <c r="A190" s="0" t="s">
        <v>265</v>
      </c>
      <c r="B190" s="0" t="s">
        <v>266</v>
      </c>
      <c r="C190" s="20" t="n">
        <v>44786</v>
      </c>
      <c r="D190" s="20"/>
      <c r="E190" s="20" t="n">
        <v>20000</v>
      </c>
      <c r="F190" s="20"/>
      <c r="G190" s="20" t="n">
        <v>-30641</v>
      </c>
      <c r="H190" s="20" t="n">
        <v>30641</v>
      </c>
      <c r="I190" s="20"/>
      <c r="J190" s="20" t="n">
        <v>9791</v>
      </c>
      <c r="K190" s="20" t="n">
        <f aca="false">J190*12/10</f>
        <v>11749.2</v>
      </c>
      <c r="L190" s="20" t="n">
        <v>10000</v>
      </c>
      <c r="M190" s="20" t="n">
        <v>0</v>
      </c>
    </row>
    <row r="191" customFormat="false" ht="15" hidden="false" customHeight="false" outlineLevel="0" collapsed="false">
      <c r="A191" s="0" t="s">
        <v>267</v>
      </c>
      <c r="B191" s="0" t="s">
        <v>268</v>
      </c>
      <c r="C191" s="20" t="n">
        <v>52122</v>
      </c>
      <c r="D191" s="20" t="n">
        <v>24460</v>
      </c>
      <c r="E191" s="20" t="n">
        <v>18000</v>
      </c>
      <c r="F191" s="20" t="n">
        <v>20000</v>
      </c>
      <c r="G191" s="20" t="n">
        <v>26631</v>
      </c>
      <c r="H191" s="20" t="n">
        <v>38273.74</v>
      </c>
      <c r="I191" s="20" t="n">
        <v>20000</v>
      </c>
      <c r="J191" s="20" t="n">
        <v>35428</v>
      </c>
      <c r="K191" s="20" t="n">
        <f aca="false">J191*12/10</f>
        <v>42513.6</v>
      </c>
      <c r="L191" s="20" t="n">
        <v>20000</v>
      </c>
      <c r="M191" s="20" t="n">
        <v>20000</v>
      </c>
    </row>
    <row r="192" customFormat="false" ht="15" hidden="false" customHeight="false" outlineLevel="0" collapsed="false">
      <c r="B192" s="19" t="s">
        <v>269</v>
      </c>
      <c r="C192" s="21" t="n">
        <f aca="false">SUM(C185:C191)</f>
        <v>144002</v>
      </c>
      <c r="D192" s="21" t="n">
        <f aca="false">SUM(D185:D191)</f>
        <v>74133</v>
      </c>
      <c r="E192" s="21" t="n">
        <f aca="false">SUM(E185:E191)</f>
        <v>88640</v>
      </c>
      <c r="F192" s="21" t="n">
        <f aca="false">SUM(F185:F191)</f>
        <v>82800</v>
      </c>
      <c r="G192" s="21" t="n">
        <f aca="false">SUM(G185:G191)</f>
        <v>9667</v>
      </c>
      <c r="H192" s="21" t="n">
        <f aca="false">SUM(H185:H191)</f>
        <v>92568.74</v>
      </c>
      <c r="I192" s="21" t="n">
        <f aca="false">SUM(I185:I191)</f>
        <v>124800</v>
      </c>
      <c r="J192" s="21" t="n">
        <f aca="false">SUM(J185:J191)</f>
        <v>178393</v>
      </c>
      <c r="K192" s="20" t="n">
        <f aca="false">J192*12/10</f>
        <v>214071.6</v>
      </c>
      <c r="L192" s="21" t="n">
        <f aca="false">SUM(L185:L191)</f>
        <v>136800</v>
      </c>
      <c r="M192" s="21" t="n">
        <f aca="false">SUM(M185:M191)</f>
        <v>120800</v>
      </c>
    </row>
    <row r="193" customFormat="false" ht="15" hidden="false" customHeight="false" outlineLevel="0" collapsed="false">
      <c r="B193" s="19"/>
      <c r="C193" s="20"/>
      <c r="D193" s="20"/>
      <c r="E193" s="20"/>
      <c r="F193" s="20"/>
      <c r="G193" s="20"/>
      <c r="H193" s="20"/>
      <c r="I193" s="20"/>
      <c r="J193" s="20"/>
      <c r="K193" s="20"/>
      <c r="L193" s="20"/>
      <c r="M193" s="20"/>
    </row>
    <row r="194" customFormat="false" ht="15" hidden="false" customHeight="false" outlineLevel="0" collapsed="false">
      <c r="A194" s="0" t="n">
        <v>403</v>
      </c>
      <c r="B194" s="19" t="s">
        <v>270</v>
      </c>
      <c r="C194" s="20"/>
      <c r="D194" s="20"/>
      <c r="E194" s="20"/>
      <c r="F194" s="20"/>
      <c r="G194" s="20"/>
      <c r="H194" s="20"/>
      <c r="I194" s="20"/>
      <c r="J194" s="20"/>
      <c r="K194" s="20"/>
      <c r="L194" s="20"/>
      <c r="M194" s="20"/>
    </row>
    <row r="195" customFormat="false" ht="15" hidden="false" customHeight="false" outlineLevel="0" collapsed="false">
      <c r="A195" s="0" t="s">
        <v>271</v>
      </c>
      <c r="B195" s="29" t="s">
        <v>272</v>
      </c>
      <c r="C195" s="20"/>
      <c r="D195" s="20"/>
      <c r="E195" s="20"/>
      <c r="F195" s="20"/>
      <c r="G195" s="20"/>
      <c r="H195" s="20" t="n">
        <v>3199</v>
      </c>
      <c r="I195" s="20" t="n">
        <v>2800</v>
      </c>
      <c r="J195" s="20" t="n">
        <v>5106</v>
      </c>
      <c r="K195" s="20" t="n">
        <f aca="false">J195*12/10</f>
        <v>6127.2</v>
      </c>
      <c r="L195" s="20" t="n">
        <v>6000</v>
      </c>
      <c r="M195" s="20" t="n">
        <v>6000</v>
      </c>
    </row>
    <row r="196" customFormat="false" ht="15" hidden="false" customHeight="false" outlineLevel="0" collapsed="false">
      <c r="A196" s="0" t="s">
        <v>273</v>
      </c>
      <c r="B196" s="0" t="s">
        <v>274</v>
      </c>
      <c r="C196" s="20" t="n">
        <v>50367</v>
      </c>
      <c r="D196" s="20" t="n">
        <v>51982</v>
      </c>
      <c r="E196" s="20" t="n">
        <v>55123</v>
      </c>
      <c r="F196" s="20" t="n">
        <v>58300</v>
      </c>
      <c r="G196" s="20" t="n">
        <v>45952</v>
      </c>
      <c r="H196" s="20" t="n">
        <v>54272</v>
      </c>
      <c r="I196" s="20" t="n">
        <v>55200</v>
      </c>
      <c r="J196" s="20" t="n">
        <v>57968</v>
      </c>
      <c r="K196" s="20" t="n">
        <f aca="false">J196*12/10</f>
        <v>69561.6</v>
      </c>
      <c r="L196" s="20" t="n">
        <v>65000</v>
      </c>
      <c r="M196" s="20" t="n">
        <v>65000</v>
      </c>
    </row>
    <row r="197" customFormat="false" ht="15" hidden="false" customHeight="false" outlineLevel="0" collapsed="false">
      <c r="A197" s="0" t="s">
        <v>275</v>
      </c>
      <c r="B197" s="0" t="s">
        <v>276</v>
      </c>
      <c r="C197" s="20"/>
      <c r="D197" s="20"/>
      <c r="E197" s="20"/>
      <c r="F197" s="20" t="n">
        <v>500</v>
      </c>
      <c r="G197" s="20"/>
      <c r="H197" s="20"/>
      <c r="I197" s="20"/>
      <c r="J197" s="20"/>
      <c r="K197" s="20" t="n">
        <f aca="false">J197*12/10</f>
        <v>0</v>
      </c>
      <c r="L197" s="20"/>
      <c r="M197" s="20" t="n">
        <v>0</v>
      </c>
    </row>
    <row r="198" customFormat="false" ht="15" hidden="false" customHeight="false" outlineLevel="0" collapsed="false">
      <c r="A198" s="0" t="s">
        <v>277</v>
      </c>
      <c r="B198" s="0" t="s">
        <v>278</v>
      </c>
      <c r="C198" s="20" t="n">
        <v>930</v>
      </c>
      <c r="D198" s="20" t="n">
        <v>1261</v>
      </c>
      <c r="E198" s="20" t="n">
        <v>1250</v>
      </c>
      <c r="F198" s="20" t="n">
        <v>1250</v>
      </c>
      <c r="G198" s="20" t="n">
        <v>1073</v>
      </c>
      <c r="H198" s="20" t="n">
        <v>1268</v>
      </c>
      <c r="I198" s="20" t="n">
        <v>1250</v>
      </c>
      <c r="J198" s="20" t="n">
        <v>250</v>
      </c>
      <c r="K198" s="20" t="n">
        <f aca="false">J198*12/10</f>
        <v>300</v>
      </c>
      <c r="L198" s="20" t="n">
        <v>1000</v>
      </c>
      <c r="M198" s="20" t="n">
        <v>1000</v>
      </c>
    </row>
    <row r="199" customFormat="false" ht="15" hidden="false" customHeight="false" outlineLevel="0" collapsed="false">
      <c r="A199" s="0" t="s">
        <v>279</v>
      </c>
      <c r="B199" s="0" t="s">
        <v>280</v>
      </c>
      <c r="C199" s="20" t="n">
        <v>1569</v>
      </c>
      <c r="D199" s="20" t="n">
        <v>1560</v>
      </c>
      <c r="E199" s="20" t="n">
        <v>1575</v>
      </c>
      <c r="F199" s="20" t="n">
        <v>1575</v>
      </c>
      <c r="G199" s="20" t="n">
        <v>1461</v>
      </c>
      <c r="H199" s="20" t="n">
        <v>1702</v>
      </c>
      <c r="I199" s="20" t="n">
        <v>1575</v>
      </c>
      <c r="J199" s="20" t="n">
        <v>1500</v>
      </c>
      <c r="K199" s="20" t="n">
        <f aca="false">J199*12/10</f>
        <v>1800</v>
      </c>
      <c r="L199" s="20" t="n">
        <v>1600</v>
      </c>
      <c r="M199" s="20" t="n">
        <v>1600</v>
      </c>
    </row>
    <row r="200" customFormat="false" ht="15" hidden="false" customHeight="false" outlineLevel="0" collapsed="false">
      <c r="A200" s="0" t="s">
        <v>281</v>
      </c>
      <c r="B200" s="0" t="s">
        <v>282</v>
      </c>
      <c r="C200" s="20" t="n">
        <v>4581</v>
      </c>
      <c r="D200" s="20" t="n">
        <v>15403</v>
      </c>
      <c r="E200" s="20" t="n">
        <v>6000</v>
      </c>
      <c r="F200" s="20" t="n">
        <v>4800</v>
      </c>
      <c r="G200" s="20" t="n">
        <v>2511</v>
      </c>
      <c r="H200" s="20" t="n">
        <v>4053</v>
      </c>
      <c r="I200" s="20" t="n">
        <v>3500</v>
      </c>
      <c r="J200" s="20" t="n">
        <v>7931</v>
      </c>
      <c r="K200" s="20" t="n">
        <f aca="false">J200*12/10</f>
        <v>9517.2</v>
      </c>
      <c r="L200" s="20" t="n">
        <v>6000</v>
      </c>
      <c r="M200" s="20" t="n">
        <v>5000</v>
      </c>
    </row>
    <row r="201" customFormat="false" ht="15" hidden="false" customHeight="false" outlineLevel="0" collapsed="false">
      <c r="A201" s="0" t="s">
        <v>283</v>
      </c>
      <c r="B201" s="0" t="s">
        <v>284</v>
      </c>
      <c r="C201" s="20" t="n">
        <v>308</v>
      </c>
      <c r="D201" s="20" t="n">
        <v>240</v>
      </c>
      <c r="E201" s="20" t="n">
        <v>300</v>
      </c>
      <c r="F201" s="20" t="n">
        <v>400</v>
      </c>
      <c r="G201" s="20" t="n">
        <v>19965</v>
      </c>
      <c r="H201" s="20" t="n">
        <v>20043</v>
      </c>
      <c r="I201" s="20"/>
      <c r="J201" s="20" t="n">
        <v>85</v>
      </c>
      <c r="K201" s="20" t="n">
        <f aca="false">J201*12/10</f>
        <v>102</v>
      </c>
      <c r="L201" s="20" t="n">
        <v>0</v>
      </c>
      <c r="M201" s="20" t="n">
        <v>0</v>
      </c>
    </row>
    <row r="202" customFormat="false" ht="15" hidden="false" customHeight="false" outlineLevel="0" collapsed="false">
      <c r="A202" s="0" t="s">
        <v>285</v>
      </c>
      <c r="B202" s="0" t="s">
        <v>286</v>
      </c>
      <c r="C202" s="20" t="n">
        <v>4004</v>
      </c>
      <c r="D202" s="20" t="n">
        <v>4574</v>
      </c>
      <c r="E202" s="20" t="n">
        <v>4000</v>
      </c>
      <c r="F202" s="20" t="n">
        <v>4000</v>
      </c>
      <c r="G202" s="20" t="n">
        <v>12123</v>
      </c>
      <c r="H202" s="20" t="n">
        <v>12123</v>
      </c>
      <c r="I202" s="20" t="n">
        <v>4000</v>
      </c>
      <c r="J202" s="20" t="n">
        <v>3112</v>
      </c>
      <c r="K202" s="20" t="n">
        <f aca="false">J202*12/10</f>
        <v>3734.4</v>
      </c>
      <c r="L202" s="20" t="n">
        <v>4000</v>
      </c>
      <c r="M202" s="20" t="n">
        <v>4000</v>
      </c>
    </row>
    <row r="203" customFormat="false" ht="15" hidden="false" customHeight="false" outlineLevel="0" collapsed="false">
      <c r="A203" s="0" t="s">
        <v>287</v>
      </c>
      <c r="B203" s="0" t="s">
        <v>288</v>
      </c>
      <c r="C203" s="20"/>
      <c r="D203" s="20" t="n">
        <v>6758</v>
      </c>
      <c r="E203" s="20"/>
      <c r="F203" s="20"/>
      <c r="G203" s="20"/>
      <c r="H203" s="20"/>
      <c r="I203" s="20"/>
      <c r="J203" s="20" t="n">
        <v>2422</v>
      </c>
      <c r="K203" s="20" t="n">
        <f aca="false">J203*12/10</f>
        <v>2906.4</v>
      </c>
      <c r="L203" s="20" t="n">
        <v>0</v>
      </c>
      <c r="M203" s="20" t="n">
        <v>0</v>
      </c>
    </row>
    <row r="204" customFormat="false" ht="15" hidden="false" customHeight="false" outlineLevel="0" collapsed="false">
      <c r="B204" s="19" t="s">
        <v>289</v>
      </c>
      <c r="C204" s="21" t="n">
        <f aca="false">SUM(C196:C203)</f>
        <v>61759</v>
      </c>
      <c r="D204" s="21" t="n">
        <f aca="false">SUM(D195:D203)</f>
        <v>81778</v>
      </c>
      <c r="E204" s="21" t="n">
        <f aca="false">SUM(E195:E203)</f>
        <v>68248</v>
      </c>
      <c r="F204" s="21" t="n">
        <f aca="false">SUM(F195:F203)</f>
        <v>70825</v>
      </c>
      <c r="G204" s="21" t="n">
        <f aca="false">SUM(G195:G203)</f>
        <v>83085</v>
      </c>
      <c r="H204" s="21" t="n">
        <f aca="false">SUM(H195:H203)</f>
        <v>96660</v>
      </c>
      <c r="I204" s="21" t="n">
        <f aca="false">SUM(I195:I203)</f>
        <v>68325</v>
      </c>
      <c r="J204" s="21" t="n">
        <f aca="false">SUM(J195:J203)</f>
        <v>78374</v>
      </c>
      <c r="K204" s="21"/>
      <c r="L204" s="21" t="n">
        <f aca="false">SUM(L195:L203)</f>
        <v>83600</v>
      </c>
      <c r="M204" s="21" t="n">
        <f aca="false">SUM(M195:M203)</f>
        <v>82600</v>
      </c>
    </row>
    <row r="205" customFormat="false" ht="15" hidden="false" customHeight="false" outlineLevel="0" collapsed="false">
      <c r="B205" s="19"/>
      <c r="C205" s="20"/>
      <c r="D205" s="20"/>
      <c r="E205" s="20"/>
      <c r="F205" s="20"/>
      <c r="G205" s="20"/>
      <c r="H205" s="20"/>
      <c r="I205" s="20"/>
      <c r="J205" s="20"/>
      <c r="K205" s="20"/>
      <c r="L205" s="20"/>
      <c r="M205" s="20"/>
    </row>
    <row r="206" customFormat="false" ht="15" hidden="false" customHeight="false" outlineLevel="0" collapsed="false">
      <c r="A206" s="0" t="n">
        <v>404</v>
      </c>
      <c r="B206" s="19" t="s">
        <v>290</v>
      </c>
      <c r="C206" s="20"/>
      <c r="D206" s="20"/>
      <c r="E206" s="20"/>
      <c r="F206" s="20"/>
      <c r="G206" s="20"/>
      <c r="H206" s="20"/>
      <c r="I206" s="20"/>
      <c r="J206" s="20"/>
      <c r="K206" s="20"/>
      <c r="L206" s="20"/>
      <c r="M206" s="20"/>
    </row>
    <row r="207" customFormat="false" ht="15" hidden="false" customHeight="false" outlineLevel="0" collapsed="false">
      <c r="A207" s="0" t="s">
        <v>291</v>
      </c>
      <c r="B207" s="0" t="s">
        <v>292</v>
      </c>
      <c r="C207" s="20" t="n">
        <v>9000</v>
      </c>
      <c r="D207" s="20" t="n">
        <v>11880</v>
      </c>
      <c r="E207" s="20" t="n">
        <v>4500</v>
      </c>
      <c r="F207" s="20" t="n">
        <v>9000</v>
      </c>
      <c r="G207" s="20" t="n">
        <v>11175</v>
      </c>
      <c r="H207" s="20" t="n">
        <v>13175</v>
      </c>
      <c r="I207" s="20" t="n">
        <v>12000</v>
      </c>
      <c r="J207" s="20" t="n">
        <v>10015</v>
      </c>
      <c r="K207" s="20" t="n">
        <f aca="false">J207*12/10</f>
        <v>12018</v>
      </c>
      <c r="L207" s="20" t="n">
        <v>12000</v>
      </c>
      <c r="M207" s="20" t="n">
        <v>9600</v>
      </c>
    </row>
    <row r="208" customFormat="false" ht="15" hidden="false" customHeight="false" outlineLevel="0" collapsed="false">
      <c r="A208" s="0" t="s">
        <v>293</v>
      </c>
      <c r="B208" s="0" t="s">
        <v>294</v>
      </c>
      <c r="C208" s="20" t="n">
        <v>70227</v>
      </c>
      <c r="D208" s="20" t="n">
        <v>57368</v>
      </c>
      <c r="E208" s="20" t="n">
        <v>25566</v>
      </c>
      <c r="F208" s="20" t="n">
        <v>73000</v>
      </c>
      <c r="G208" s="20" t="n">
        <v>32836</v>
      </c>
      <c r="H208" s="20" t="n">
        <v>37810</v>
      </c>
      <c r="I208" s="20" t="n">
        <v>22000</v>
      </c>
      <c r="J208" s="20" t="n">
        <v>59370</v>
      </c>
      <c r="K208" s="20" t="n">
        <f aca="false">J208*12/10</f>
        <v>71244</v>
      </c>
      <c r="L208" s="20" t="n">
        <v>28000</v>
      </c>
      <c r="M208" s="20" t="n">
        <v>70000</v>
      </c>
    </row>
    <row r="209" customFormat="false" ht="15" hidden="false" customHeight="false" outlineLevel="0" collapsed="false">
      <c r="A209" s="0" t="s">
        <v>295</v>
      </c>
      <c r="B209" s="0" t="s">
        <v>296</v>
      </c>
      <c r="C209" s="20" t="n">
        <v>12569</v>
      </c>
      <c r="D209" s="20" t="n">
        <v>4610</v>
      </c>
      <c r="E209" s="20" t="n">
        <v>10000</v>
      </c>
      <c r="F209" s="20" t="n">
        <v>8000</v>
      </c>
      <c r="G209" s="20" t="n">
        <v>7398</v>
      </c>
      <c r="H209" s="20" t="n">
        <v>7491</v>
      </c>
      <c r="I209" s="20" t="n">
        <v>5000</v>
      </c>
      <c r="J209" s="20" t="n">
        <v>5490</v>
      </c>
      <c r="K209" s="20" t="n">
        <f aca="false">J209*12/10</f>
        <v>6588</v>
      </c>
      <c r="L209" s="20" t="n">
        <v>4000</v>
      </c>
      <c r="M209" s="20" t="n">
        <v>5000</v>
      </c>
    </row>
    <row r="210" customFormat="false" ht="15" hidden="false" customHeight="false" outlineLevel="0" collapsed="false">
      <c r="B210" s="19" t="s">
        <v>297</v>
      </c>
      <c r="C210" s="21" t="n">
        <f aca="false">SUM(C207:C209)</f>
        <v>91796</v>
      </c>
      <c r="D210" s="21" t="n">
        <f aca="false">SUM(D207:D209)</f>
        <v>73858</v>
      </c>
      <c r="E210" s="21" t="n">
        <f aca="false">SUM(E207:E209)</f>
        <v>40066</v>
      </c>
      <c r="F210" s="21" t="n">
        <f aca="false">SUM(F207:F209)</f>
        <v>90000</v>
      </c>
      <c r="G210" s="21" t="n">
        <f aca="false">SUM(G207:G209)</f>
        <v>51409</v>
      </c>
      <c r="H210" s="21" t="n">
        <f aca="false">SUM(H207:H209)</f>
        <v>58476</v>
      </c>
      <c r="I210" s="21" t="n">
        <f aca="false">SUM(I207:I209)</f>
        <v>39000</v>
      </c>
      <c r="J210" s="21" t="n">
        <f aca="false">SUM(J207:J209)</f>
        <v>74875</v>
      </c>
      <c r="K210" s="20" t="n">
        <f aca="false">J210*12/10</f>
        <v>89850</v>
      </c>
      <c r="L210" s="21" t="n">
        <f aca="false">SUM(L207:L209)</f>
        <v>44000</v>
      </c>
      <c r="M210" s="21" t="n">
        <f aca="false">SUM(M207:M209)</f>
        <v>84600</v>
      </c>
    </row>
    <row r="211" customFormat="false" ht="15" hidden="false" customHeight="false" outlineLevel="0" collapsed="false">
      <c r="B211" s="19"/>
      <c r="C211" s="20"/>
      <c r="D211" s="20"/>
      <c r="E211" s="20"/>
      <c r="F211" s="20"/>
      <c r="G211" s="20"/>
      <c r="H211" s="20"/>
      <c r="I211" s="20"/>
      <c r="J211" s="20"/>
      <c r="K211" s="20"/>
      <c r="L211" s="20"/>
      <c r="M211" s="20"/>
    </row>
    <row r="212" customFormat="false" ht="15" hidden="false" customHeight="false" outlineLevel="0" collapsed="false">
      <c r="A212" s="0" t="n">
        <v>405</v>
      </c>
      <c r="B212" s="19" t="s">
        <v>298</v>
      </c>
      <c r="C212" s="20"/>
      <c r="D212" s="20"/>
      <c r="E212" s="20"/>
      <c r="F212" s="20"/>
      <c r="G212" s="20"/>
      <c r="H212" s="20"/>
      <c r="I212" s="20"/>
      <c r="J212" s="20"/>
      <c r="K212" s="20"/>
      <c r="L212" s="20"/>
      <c r="M212" s="20"/>
    </row>
    <row r="213" customFormat="false" ht="15" hidden="false" customHeight="false" outlineLevel="0" collapsed="false">
      <c r="A213" s="0" t="s">
        <v>299</v>
      </c>
      <c r="B213" s="0" t="s">
        <v>300</v>
      </c>
      <c r="C213" s="20"/>
      <c r="D213" s="20" t="n">
        <v>1491</v>
      </c>
      <c r="E213" s="20"/>
      <c r="F213" s="20"/>
      <c r="G213" s="20" t="n">
        <v>11289</v>
      </c>
      <c r="H213" s="20" t="n">
        <v>13371</v>
      </c>
      <c r="I213" s="20" t="n">
        <v>13000</v>
      </c>
      <c r="J213" s="20" t="n">
        <v>13806</v>
      </c>
      <c r="K213" s="20" t="n">
        <f aca="false">J213*12/10</f>
        <v>16567.2</v>
      </c>
      <c r="L213" s="20" t="n">
        <v>14000</v>
      </c>
      <c r="M213" s="20" t="n">
        <v>14000</v>
      </c>
    </row>
    <row r="214" customFormat="false" ht="15" hidden="false" customHeight="false" outlineLevel="0" collapsed="false">
      <c r="A214" s="0" t="s">
        <v>301</v>
      </c>
      <c r="B214" s="0" t="s">
        <v>302</v>
      </c>
      <c r="C214" s="20" t="n">
        <v>1526</v>
      </c>
      <c r="D214" s="20" t="n">
        <v>2973</v>
      </c>
      <c r="E214" s="20" t="n">
        <v>2973</v>
      </c>
      <c r="F214" s="20" t="n">
        <v>3500</v>
      </c>
      <c r="G214" s="20" t="n">
        <v>6129</v>
      </c>
      <c r="H214" s="20" t="n">
        <v>6696</v>
      </c>
      <c r="I214" s="20" t="n">
        <v>3500</v>
      </c>
      <c r="J214" s="20" t="n">
        <v>5332</v>
      </c>
      <c r="K214" s="20" t="n">
        <f aca="false">J214*12/10</f>
        <v>6398.4</v>
      </c>
      <c r="L214" s="20" t="n">
        <v>4500</v>
      </c>
      <c r="M214" s="20" t="n">
        <v>4500</v>
      </c>
    </row>
    <row r="215" customFormat="false" ht="15" hidden="false" customHeight="false" outlineLevel="0" collapsed="false">
      <c r="A215" s="0" t="s">
        <v>303</v>
      </c>
      <c r="B215" s="0" t="s">
        <v>304</v>
      </c>
      <c r="C215" s="20" t="n">
        <v>5854</v>
      </c>
      <c r="D215" s="20" t="n">
        <v>6252</v>
      </c>
      <c r="E215" s="20" t="n">
        <v>6252</v>
      </c>
      <c r="F215" s="20" t="n">
        <v>6000</v>
      </c>
      <c r="G215" s="20" t="n">
        <v>11814</v>
      </c>
      <c r="H215" s="20" t="n">
        <v>13649</v>
      </c>
      <c r="I215" s="20" t="n">
        <v>4000</v>
      </c>
      <c r="J215" s="20" t="n">
        <v>8058</v>
      </c>
      <c r="K215" s="20" t="n">
        <f aca="false">J215*12/10</f>
        <v>9669.6</v>
      </c>
      <c r="L215" s="20" t="n">
        <v>5000</v>
      </c>
      <c r="M215" s="20" t="n">
        <v>5000</v>
      </c>
    </row>
    <row r="216" customFormat="false" ht="15" hidden="false" customHeight="false" outlineLevel="0" collapsed="false">
      <c r="A216" s="0" t="s">
        <v>305</v>
      </c>
      <c r="B216" s="0" t="s">
        <v>286</v>
      </c>
      <c r="C216" s="20" t="n">
        <v>2194</v>
      </c>
      <c r="D216" s="20" t="n">
        <v>1803</v>
      </c>
      <c r="E216" s="20" t="n">
        <v>3000</v>
      </c>
      <c r="F216" s="20" t="n">
        <v>4000</v>
      </c>
      <c r="G216" s="20" t="n">
        <v>464</v>
      </c>
      <c r="H216" s="20" t="n">
        <v>1464</v>
      </c>
      <c r="I216" s="20" t="n">
        <v>5000</v>
      </c>
      <c r="J216" s="20" t="n">
        <v>6578</v>
      </c>
      <c r="K216" s="20" t="n">
        <f aca="false">J216*12/10</f>
        <v>7893.6</v>
      </c>
      <c r="L216" s="20" t="n">
        <v>6000</v>
      </c>
      <c r="M216" s="20" t="n">
        <v>6000</v>
      </c>
    </row>
    <row r="217" customFormat="false" ht="15" hidden="false" customHeight="false" outlineLevel="0" collapsed="false">
      <c r="A217" s="0" t="s">
        <v>306</v>
      </c>
      <c r="B217" s="0" t="s">
        <v>307</v>
      </c>
      <c r="C217" s="20"/>
      <c r="D217" s="20"/>
      <c r="E217" s="20"/>
      <c r="F217" s="20" t="n">
        <v>500</v>
      </c>
      <c r="G217" s="20" t="n">
        <v>1592</v>
      </c>
      <c r="H217" s="20" t="n">
        <v>1592</v>
      </c>
      <c r="I217" s="20" t="n">
        <v>500</v>
      </c>
      <c r="J217" s="20"/>
      <c r="K217" s="20" t="n">
        <f aca="false">J217*12/10</f>
        <v>0</v>
      </c>
      <c r="L217" s="20" t="n">
        <v>0</v>
      </c>
      <c r="M217" s="20"/>
    </row>
    <row r="218" customFormat="false" ht="15" hidden="false" customHeight="false" outlineLevel="0" collapsed="false">
      <c r="B218" s="19" t="s">
        <v>308</v>
      </c>
      <c r="C218" s="21" t="n">
        <f aca="false">SUM(C181:C217)</f>
        <v>638169</v>
      </c>
      <c r="D218" s="21" t="n">
        <f aca="false">D217+D216+D215+D214+D213</f>
        <v>12519</v>
      </c>
      <c r="E218" s="21" t="n">
        <f aca="false">E217+E216+E215+E214+E213</f>
        <v>12225</v>
      </c>
      <c r="F218" s="21" t="n">
        <f aca="false">F217+F216+F215+F214+F213</f>
        <v>14000</v>
      </c>
      <c r="G218" s="21" t="n">
        <f aca="false">G217+G216+G215+G214+G213</f>
        <v>31288</v>
      </c>
      <c r="H218" s="21" t="n">
        <f aca="false">H217+H216+H215+H214+H213</f>
        <v>36772</v>
      </c>
      <c r="I218" s="21" t="n">
        <f aca="false">I217+I216+I215+I214+I213</f>
        <v>26000</v>
      </c>
      <c r="J218" s="21" t="n">
        <f aca="false">J217+J216+J215+J214+J213</f>
        <v>33774</v>
      </c>
      <c r="K218" s="20" t="n">
        <f aca="false">J218*12/10</f>
        <v>40528.8</v>
      </c>
      <c r="L218" s="21" t="n">
        <f aca="false">L217+L216+L215+L214+L213</f>
        <v>29500</v>
      </c>
      <c r="M218" s="21" t="n">
        <f aca="false">SUM(M213:M217)</f>
        <v>29500</v>
      </c>
    </row>
    <row r="219" customFormat="false" ht="15" hidden="false" customHeight="false" outlineLevel="0" collapsed="false">
      <c r="B219" s="19"/>
      <c r="C219" s="20"/>
      <c r="D219" s="20"/>
      <c r="E219" s="20"/>
      <c r="F219" s="20"/>
      <c r="G219" s="20"/>
      <c r="H219" s="20"/>
      <c r="I219" s="20"/>
      <c r="J219" s="20"/>
      <c r="K219" s="20"/>
      <c r="L219" s="20"/>
      <c r="M219" s="20"/>
    </row>
    <row r="220" customFormat="false" ht="15" hidden="false" customHeight="false" outlineLevel="0" collapsed="false">
      <c r="A220" s="0" t="n">
        <v>409</v>
      </c>
      <c r="B220" s="19" t="s">
        <v>309</v>
      </c>
      <c r="C220" s="20"/>
      <c r="D220" s="20"/>
      <c r="E220" s="20"/>
      <c r="F220" s="20"/>
      <c r="G220" s="20"/>
      <c r="H220" s="20"/>
      <c r="I220" s="20"/>
      <c r="J220" s="20"/>
      <c r="K220" s="20"/>
      <c r="L220" s="20"/>
      <c r="M220" s="20"/>
    </row>
    <row r="221" customFormat="false" ht="15" hidden="false" customHeight="false" outlineLevel="0" collapsed="false">
      <c r="A221" s="0" t="s">
        <v>310</v>
      </c>
      <c r="B221" s="0" t="s">
        <v>282</v>
      </c>
      <c r="C221" s="20" t="n">
        <v>790</v>
      </c>
      <c r="D221" s="20" t="n">
        <v>1661</v>
      </c>
      <c r="E221" s="20" t="n">
        <v>500</v>
      </c>
      <c r="F221" s="20" t="n">
        <v>1500</v>
      </c>
      <c r="G221" s="20" t="n">
        <v>2156</v>
      </c>
      <c r="H221" s="20" t="n">
        <v>3185</v>
      </c>
      <c r="I221" s="20" t="n">
        <v>1200</v>
      </c>
      <c r="J221" s="20" t="n">
        <v>2533</v>
      </c>
      <c r="K221" s="20" t="n">
        <f aca="false">J221*12/10</f>
        <v>3039.6</v>
      </c>
      <c r="L221" s="20" t="n">
        <v>2500</v>
      </c>
      <c r="M221" s="20" t="n">
        <v>2500</v>
      </c>
    </row>
    <row r="222" customFormat="false" ht="15" hidden="false" customHeight="false" outlineLevel="0" collapsed="false">
      <c r="A222" s="0" t="s">
        <v>311</v>
      </c>
      <c r="B222" s="0" t="s">
        <v>312</v>
      </c>
      <c r="C222" s="20" t="n">
        <v>36455</v>
      </c>
      <c r="D222" s="20" t="n">
        <v>36321</v>
      </c>
      <c r="E222" s="20" t="n">
        <v>32000</v>
      </c>
      <c r="F222" s="20" t="n">
        <v>34000</v>
      </c>
      <c r="G222" s="20" t="n">
        <v>26168</v>
      </c>
      <c r="H222" s="20" t="n">
        <v>22143</v>
      </c>
      <c r="I222" s="20" t="n">
        <v>32000</v>
      </c>
      <c r="J222" s="20" t="n">
        <v>18402</v>
      </c>
      <c r="K222" s="20" t="n">
        <f aca="false">J222*12/10</f>
        <v>22082.4</v>
      </c>
      <c r="L222" s="20" t="n">
        <v>24000</v>
      </c>
      <c r="M222" s="20" t="n">
        <v>24000</v>
      </c>
    </row>
    <row r="223" customFormat="false" ht="15" hidden="false" customHeight="false" outlineLevel="0" collapsed="false">
      <c r="A223" s="0" t="s">
        <v>313</v>
      </c>
      <c r="B223" s="0" t="s">
        <v>314</v>
      </c>
      <c r="C223" s="20" t="n">
        <v>18971</v>
      </c>
      <c r="D223" s="20" t="n">
        <v>17879</v>
      </c>
      <c r="E223" s="20" t="n">
        <v>15000</v>
      </c>
      <c r="F223" s="20" t="n">
        <v>20000</v>
      </c>
      <c r="G223" s="20" t="n">
        <v>28529</v>
      </c>
      <c r="H223" s="20" t="n">
        <v>35275</v>
      </c>
      <c r="I223" s="20" t="n">
        <v>22000</v>
      </c>
      <c r="J223" s="20" t="n">
        <v>18797</v>
      </c>
      <c r="K223" s="20" t="n">
        <f aca="false">J223*12/10</f>
        <v>22556.4</v>
      </c>
      <c r="L223" s="20" t="n">
        <v>21000</v>
      </c>
      <c r="M223" s="20" t="n">
        <v>21000</v>
      </c>
    </row>
    <row r="224" customFormat="false" ht="15" hidden="false" customHeight="false" outlineLevel="0" collapsed="false">
      <c r="A224" s="0" t="s">
        <v>315</v>
      </c>
      <c r="B224" s="0" t="s">
        <v>316</v>
      </c>
      <c r="C224" s="20" t="n">
        <v>5451</v>
      </c>
      <c r="D224" s="20" t="n">
        <v>2267</v>
      </c>
      <c r="E224" s="20" t="n">
        <v>7000</v>
      </c>
      <c r="F224" s="20" t="n">
        <v>3000</v>
      </c>
      <c r="G224" s="20" t="n">
        <v>1740</v>
      </c>
      <c r="H224" s="20" t="n">
        <v>1740</v>
      </c>
      <c r="I224" s="20" t="n">
        <v>2000</v>
      </c>
      <c r="J224" s="20" t="n">
        <v>1740</v>
      </c>
      <c r="K224" s="20" t="n">
        <f aca="false">J224*12/10</f>
        <v>2088</v>
      </c>
      <c r="L224" s="20" t="n">
        <v>2000</v>
      </c>
      <c r="M224" s="20" t="n">
        <v>2000</v>
      </c>
    </row>
    <row r="225" customFormat="false" ht="15" hidden="false" customHeight="false" outlineLevel="0" collapsed="false">
      <c r="A225" s="0" t="s">
        <v>317</v>
      </c>
      <c r="B225" s="0" t="s">
        <v>318</v>
      </c>
      <c r="C225" s="20" t="n">
        <v>43965</v>
      </c>
      <c r="D225" s="20" t="n">
        <v>14539</v>
      </c>
      <c r="E225" s="20" t="n">
        <v>18000</v>
      </c>
      <c r="F225" s="20" t="n">
        <v>18000</v>
      </c>
      <c r="G225" s="20" t="n">
        <v>52299</v>
      </c>
      <c r="H225" s="20" t="n">
        <v>53743</v>
      </c>
      <c r="I225" s="20" t="n">
        <v>18000</v>
      </c>
      <c r="J225" s="20" t="n">
        <v>20193</v>
      </c>
      <c r="K225" s="20" t="n">
        <f aca="false">J225*12/10</f>
        <v>24231.6</v>
      </c>
      <c r="L225" s="20" t="n">
        <v>21000</v>
      </c>
      <c r="M225" s="20" t="n">
        <v>21000</v>
      </c>
    </row>
    <row r="226" customFormat="false" ht="15" hidden="false" customHeight="false" outlineLevel="0" collapsed="false">
      <c r="A226" s="0" t="s">
        <v>319</v>
      </c>
      <c r="B226" s="0" t="s">
        <v>320</v>
      </c>
      <c r="C226" s="20" t="n">
        <v>7349</v>
      </c>
      <c r="D226" s="20" t="n">
        <v>14682</v>
      </c>
      <c r="E226" s="20" t="n">
        <v>8000</v>
      </c>
      <c r="F226" s="20" t="n">
        <v>10000</v>
      </c>
      <c r="G226" s="20" t="n">
        <v>9125</v>
      </c>
      <c r="H226" s="20" t="n">
        <v>11232</v>
      </c>
      <c r="I226" s="20" t="n">
        <v>10000</v>
      </c>
      <c r="J226" s="20" t="n">
        <v>10181</v>
      </c>
      <c r="K226" s="20" t="n">
        <f aca="false">J226*12/10</f>
        <v>12217.2</v>
      </c>
      <c r="L226" s="20" t="n">
        <v>14000</v>
      </c>
      <c r="M226" s="20" t="n">
        <v>14000</v>
      </c>
    </row>
    <row r="227" customFormat="false" ht="15" hidden="false" customHeight="false" outlineLevel="0" collapsed="false">
      <c r="A227" s="0" t="s">
        <v>321</v>
      </c>
      <c r="B227" s="0" t="s">
        <v>322</v>
      </c>
      <c r="C227" s="20" t="n">
        <v>14525</v>
      </c>
      <c r="D227" s="20" t="n">
        <v>13276</v>
      </c>
      <c r="E227" s="20" t="n">
        <v>10000</v>
      </c>
      <c r="F227" s="20" t="n">
        <v>10000</v>
      </c>
      <c r="G227" s="20" t="n">
        <v>14520</v>
      </c>
      <c r="H227" s="20" t="n">
        <v>16164</v>
      </c>
      <c r="I227" s="20" t="n">
        <v>15000</v>
      </c>
      <c r="J227" s="20" t="n">
        <v>13912</v>
      </c>
      <c r="K227" s="20" t="n">
        <f aca="false">J227*12/10</f>
        <v>16694.4</v>
      </c>
      <c r="L227" s="20" t="n">
        <v>16000</v>
      </c>
      <c r="M227" s="20" t="n">
        <v>16000</v>
      </c>
    </row>
    <row r="228" customFormat="false" ht="15" hidden="false" customHeight="false" outlineLevel="0" collapsed="false">
      <c r="A228" s="0" t="s">
        <v>323</v>
      </c>
      <c r="B228" s="0" t="s">
        <v>324</v>
      </c>
      <c r="C228" s="20" t="n">
        <v>75670</v>
      </c>
      <c r="D228" s="20" t="n">
        <v>5752</v>
      </c>
      <c r="E228" s="20" t="n">
        <v>5000</v>
      </c>
      <c r="F228" s="20" t="n">
        <v>7000</v>
      </c>
      <c r="G228" s="20" t="n">
        <v>31182</v>
      </c>
      <c r="H228" s="20" t="n">
        <v>36754</v>
      </c>
      <c r="I228" s="20" t="n">
        <v>10000</v>
      </c>
      <c r="J228" s="20" t="n">
        <v>46086</v>
      </c>
      <c r="K228" s="20" t="n">
        <f aca="false">J228*12/10</f>
        <v>55303.2</v>
      </c>
      <c r="L228" s="20" t="n">
        <v>20000</v>
      </c>
      <c r="M228" s="20" t="n">
        <v>20000</v>
      </c>
    </row>
    <row r="229" customFormat="false" ht="15" hidden="false" customHeight="false" outlineLevel="0" collapsed="false">
      <c r="A229" s="0" t="s">
        <v>325</v>
      </c>
      <c r="B229" s="0" t="s">
        <v>326</v>
      </c>
      <c r="C229" s="20" t="n">
        <v>17556</v>
      </c>
      <c r="D229" s="20"/>
      <c r="E229" s="20"/>
      <c r="F229" s="20"/>
      <c r="G229" s="20"/>
      <c r="H229" s="20"/>
      <c r="I229" s="20"/>
      <c r="J229" s="20"/>
      <c r="K229" s="20" t="n">
        <f aca="false">J229*12/10</f>
        <v>0</v>
      </c>
      <c r="L229" s="20" t="n">
        <v>0</v>
      </c>
      <c r="M229" s="20"/>
    </row>
    <row r="230" customFormat="false" ht="15" hidden="false" customHeight="false" outlineLevel="0" collapsed="false">
      <c r="B230" s="19" t="s">
        <v>327</v>
      </c>
      <c r="C230" s="21" t="n">
        <f aca="false">SUM(C221:C229)</f>
        <v>220732</v>
      </c>
      <c r="D230" s="21" t="n">
        <f aca="false">SUM(D221:D229)</f>
        <v>106377</v>
      </c>
      <c r="E230" s="21" t="n">
        <f aca="false">SUM(E221:E229)</f>
        <v>95500</v>
      </c>
      <c r="F230" s="21" t="n">
        <f aca="false">SUM(F221:F229)</f>
        <v>103500</v>
      </c>
      <c r="G230" s="21" t="n">
        <f aca="false">SUM(G221:G229)</f>
        <v>165719</v>
      </c>
      <c r="H230" s="21" t="n">
        <f aca="false">SUM(H221:H229)</f>
        <v>180236</v>
      </c>
      <c r="I230" s="21" t="n">
        <f aca="false">SUM(I221:I229)</f>
        <v>110200</v>
      </c>
      <c r="J230" s="21" t="n">
        <f aca="false">SUM(J221:J229)</f>
        <v>131844</v>
      </c>
      <c r="K230" s="20" t="n">
        <f aca="false">J230*12/10</f>
        <v>158212.8</v>
      </c>
      <c r="L230" s="21" t="n">
        <f aca="false">SUM(L221:L229)</f>
        <v>120500</v>
      </c>
      <c r="M230" s="21" t="n">
        <f aca="false">SUM(M221:M229)</f>
        <v>120500</v>
      </c>
    </row>
    <row r="231" customFormat="false" ht="15" hidden="false" customHeight="false" outlineLevel="0" collapsed="false">
      <c r="B231" s="19"/>
      <c r="C231" s="20"/>
      <c r="D231" s="20"/>
      <c r="E231" s="20"/>
      <c r="F231" s="20"/>
      <c r="G231" s="20"/>
      <c r="H231" s="20"/>
      <c r="I231" s="20"/>
      <c r="J231" s="20"/>
      <c r="K231" s="20"/>
      <c r="L231" s="20"/>
      <c r="M231" s="20"/>
    </row>
    <row r="232" customFormat="false" ht="15" hidden="false" customHeight="false" outlineLevel="0" collapsed="false">
      <c r="A232" s="0" t="n">
        <v>410</v>
      </c>
      <c r="B232" s="19" t="s">
        <v>328</v>
      </c>
      <c r="C232" s="20"/>
      <c r="D232" s="20"/>
      <c r="E232" s="20"/>
      <c r="F232" s="20"/>
      <c r="G232" s="20"/>
      <c r="H232" s="20"/>
      <c r="I232" s="20"/>
      <c r="J232" s="20"/>
      <c r="K232" s="20"/>
      <c r="L232" s="20"/>
      <c r="M232" s="20"/>
    </row>
    <row r="233" customFormat="false" ht="15" hidden="false" customHeight="false" outlineLevel="0" collapsed="false">
      <c r="A233" s="0" t="s">
        <v>329</v>
      </c>
      <c r="B233" s="0" t="s">
        <v>330</v>
      </c>
      <c r="C233" s="20"/>
      <c r="D233" s="20" t="n">
        <v>35467</v>
      </c>
      <c r="E233" s="20"/>
      <c r="F233" s="20" t="n">
        <v>36750</v>
      </c>
      <c r="G233" s="20" t="n">
        <v>32697</v>
      </c>
      <c r="H233" s="20" t="n">
        <v>66197</v>
      </c>
      <c r="I233" s="20" t="n">
        <v>68000</v>
      </c>
      <c r="J233" s="20" t="n">
        <v>66989</v>
      </c>
      <c r="K233" s="20" t="n">
        <f aca="false">J233*12/10</f>
        <v>80386.8</v>
      </c>
      <c r="L233" s="20" t="n">
        <v>70000</v>
      </c>
      <c r="M233" s="20" t="n">
        <v>70000</v>
      </c>
    </row>
    <row r="234" customFormat="false" ht="15" hidden="false" customHeight="false" outlineLevel="0" collapsed="false">
      <c r="A234" s="0" t="s">
        <v>331</v>
      </c>
      <c r="B234" s="0" t="s">
        <v>332</v>
      </c>
      <c r="C234" s="20" t="n">
        <v>576571</v>
      </c>
      <c r="D234" s="20" t="n">
        <v>482321</v>
      </c>
      <c r="E234" s="20" t="n">
        <v>581720</v>
      </c>
      <c r="F234" s="20" t="n">
        <v>603000</v>
      </c>
      <c r="G234" s="20" t="n">
        <v>724255</v>
      </c>
      <c r="H234" s="20" t="n">
        <v>788501</v>
      </c>
      <c r="I234" s="20" t="n">
        <v>650000</v>
      </c>
      <c r="J234" s="20" t="n">
        <v>710485</v>
      </c>
      <c r="K234" s="20" t="n">
        <f aca="false">J234*12/10</f>
        <v>852582</v>
      </c>
      <c r="L234" s="20" t="n">
        <v>768000</v>
      </c>
      <c r="M234" s="20" t="n">
        <v>768000</v>
      </c>
    </row>
    <row r="235" customFormat="false" ht="15" hidden="false" customHeight="false" outlineLevel="0" collapsed="false">
      <c r="A235" s="0" t="s">
        <v>333</v>
      </c>
      <c r="B235" s="29" t="s">
        <v>334</v>
      </c>
      <c r="C235" s="20"/>
      <c r="D235" s="20"/>
      <c r="E235" s="20"/>
      <c r="F235" s="20"/>
      <c r="G235" s="20"/>
      <c r="H235" s="20" t="n">
        <v>37074</v>
      </c>
      <c r="I235" s="20" t="n">
        <v>38000</v>
      </c>
      <c r="J235" s="20" t="n">
        <v>41654</v>
      </c>
      <c r="K235" s="20" t="n">
        <f aca="false">J235*12/10</f>
        <v>49984.8</v>
      </c>
      <c r="L235" s="20" t="n">
        <v>42000</v>
      </c>
      <c r="M235" s="20" t="n">
        <v>42000</v>
      </c>
    </row>
    <row r="236" customFormat="false" ht="15" hidden="false" customHeight="false" outlineLevel="0" collapsed="false">
      <c r="A236" s="0" t="s">
        <v>335</v>
      </c>
      <c r="B236" s="0" t="s">
        <v>336</v>
      </c>
      <c r="C236" s="20" t="n">
        <v>37938</v>
      </c>
      <c r="D236" s="20" t="n">
        <v>31901</v>
      </c>
      <c r="E236" s="20" t="n">
        <v>21808</v>
      </c>
      <c r="F236" s="20" t="n">
        <v>28000</v>
      </c>
      <c r="G236" s="20" t="n">
        <v>20614</v>
      </c>
      <c r="H236" s="20" t="n">
        <v>23762</v>
      </c>
      <c r="I236" s="20" t="n">
        <v>25000</v>
      </c>
      <c r="J236" s="20" t="n">
        <v>18551</v>
      </c>
      <c r="K236" s="20" t="n">
        <f aca="false">J236*12/10</f>
        <v>22261.2</v>
      </c>
      <c r="L236" s="20" t="n">
        <v>11000</v>
      </c>
      <c r="M236" s="20" t="n">
        <v>11000</v>
      </c>
    </row>
    <row r="237" customFormat="false" ht="15" hidden="false" customHeight="false" outlineLevel="0" collapsed="false">
      <c r="A237" s="0" t="s">
        <v>337</v>
      </c>
      <c r="B237" s="0" t="s">
        <v>338</v>
      </c>
      <c r="C237" s="20" t="n">
        <v>5949</v>
      </c>
      <c r="D237" s="20" t="n">
        <v>3821</v>
      </c>
      <c r="E237" s="20" t="n">
        <v>2728</v>
      </c>
      <c r="F237" s="20" t="n">
        <v>4000</v>
      </c>
      <c r="G237" s="20" t="n">
        <v>986</v>
      </c>
      <c r="H237" s="20" t="n">
        <v>1352</v>
      </c>
      <c r="I237" s="20" t="n">
        <v>4000</v>
      </c>
      <c r="J237" s="20" t="n">
        <v>3247</v>
      </c>
      <c r="K237" s="20" t="n">
        <f aca="false">J237*12/10</f>
        <v>3896.4</v>
      </c>
      <c r="L237" s="20" t="n">
        <v>4000</v>
      </c>
      <c r="M237" s="20" t="n">
        <v>4000</v>
      </c>
    </row>
    <row r="238" customFormat="false" ht="15" hidden="false" customHeight="false" outlineLevel="0" collapsed="false">
      <c r="A238" s="0" t="s">
        <v>339</v>
      </c>
      <c r="B238" s="0" t="s">
        <v>340</v>
      </c>
      <c r="C238" s="20" t="n">
        <v>4736</v>
      </c>
      <c r="D238" s="20" t="n">
        <v>4782</v>
      </c>
      <c r="E238" s="20" t="n">
        <v>2455</v>
      </c>
      <c r="F238" s="20" t="n">
        <v>4000</v>
      </c>
      <c r="G238" s="20" t="n">
        <v>7837</v>
      </c>
      <c r="H238" s="20" t="n">
        <v>9284</v>
      </c>
      <c r="I238" s="20" t="n">
        <v>4000</v>
      </c>
      <c r="J238" s="20" t="n">
        <v>9703</v>
      </c>
      <c r="K238" s="20" t="n">
        <f aca="false">J238*12/10</f>
        <v>11643.6</v>
      </c>
      <c r="L238" s="20" t="n">
        <v>9000</v>
      </c>
      <c r="M238" s="20" t="n">
        <v>9000</v>
      </c>
    </row>
    <row r="239" customFormat="false" ht="15" hidden="false" customHeight="false" outlineLevel="0" collapsed="false">
      <c r="A239" s="0" t="s">
        <v>341</v>
      </c>
      <c r="B239" s="0" t="s">
        <v>342</v>
      </c>
      <c r="C239" s="20" t="n">
        <v>39101</v>
      </c>
      <c r="D239" s="20" t="n">
        <v>68692</v>
      </c>
      <c r="E239" s="20" t="n">
        <v>46288</v>
      </c>
      <c r="F239" s="20" t="n">
        <v>42000</v>
      </c>
      <c r="G239" s="20"/>
      <c r="H239" s="20"/>
      <c r="I239" s="20" t="n">
        <v>10000</v>
      </c>
      <c r="J239" s="20" t="n">
        <v>0</v>
      </c>
      <c r="K239" s="20" t="n">
        <f aca="false">J239*12/10</f>
        <v>0</v>
      </c>
      <c r="L239" s="20" t="n">
        <v>0</v>
      </c>
      <c r="M239" s="20" t="n">
        <v>0</v>
      </c>
    </row>
    <row r="240" customFormat="false" ht="15" hidden="false" customHeight="false" outlineLevel="0" collapsed="false">
      <c r="A240" s="0" t="s">
        <v>343</v>
      </c>
      <c r="B240" s="0" t="s">
        <v>344</v>
      </c>
      <c r="C240" s="20" t="n">
        <v>16328</v>
      </c>
      <c r="D240" s="20" t="n">
        <v>10438</v>
      </c>
      <c r="E240" s="20" t="n">
        <v>15000</v>
      </c>
      <c r="F240" s="20" t="n">
        <v>15000</v>
      </c>
      <c r="G240" s="20" t="n">
        <v>8969</v>
      </c>
      <c r="H240" s="20" t="n">
        <v>21940</v>
      </c>
      <c r="I240" s="20" t="n">
        <v>15000</v>
      </c>
      <c r="J240" s="20" t="n">
        <v>26065</v>
      </c>
      <c r="K240" s="20" t="n">
        <f aca="false">J240*12/10</f>
        <v>31278</v>
      </c>
      <c r="L240" s="20" t="n">
        <v>14000</v>
      </c>
      <c r="M240" s="20" t="n">
        <v>14000</v>
      </c>
    </row>
    <row r="241" customFormat="false" ht="15" hidden="false" customHeight="false" outlineLevel="0" collapsed="false">
      <c r="A241" s="0" t="s">
        <v>345</v>
      </c>
      <c r="B241" s="0" t="s">
        <v>346</v>
      </c>
      <c r="C241" s="20" t="n">
        <v>6392</v>
      </c>
      <c r="D241" s="20" t="n">
        <v>4644</v>
      </c>
      <c r="E241" s="20" t="n">
        <v>5368</v>
      </c>
      <c r="F241" s="20" t="n">
        <v>7500</v>
      </c>
      <c r="G241" s="20" t="n">
        <v>11836</v>
      </c>
      <c r="H241" s="20" t="n">
        <v>18005</v>
      </c>
      <c r="I241" s="20" t="n">
        <v>7500</v>
      </c>
      <c r="J241" s="20" t="n">
        <v>19358</v>
      </c>
      <c r="K241" s="20" t="n">
        <f aca="false">J241*12/10</f>
        <v>23229.6</v>
      </c>
      <c r="L241" s="20" t="n">
        <v>20000</v>
      </c>
      <c r="M241" s="20" t="n">
        <v>20000</v>
      </c>
    </row>
    <row r="242" customFormat="false" ht="15" hidden="false" customHeight="false" outlineLevel="0" collapsed="false">
      <c r="A242" s="0" t="s">
        <v>347</v>
      </c>
      <c r="B242" s="0" t="s">
        <v>348</v>
      </c>
      <c r="C242" s="20" t="n">
        <v>20341</v>
      </c>
      <c r="D242" s="20" t="n">
        <v>19122</v>
      </c>
      <c r="E242" s="20" t="n">
        <v>12968</v>
      </c>
      <c r="F242" s="20" t="n">
        <v>15000</v>
      </c>
      <c r="G242" s="20" t="n">
        <v>19370</v>
      </c>
      <c r="H242" s="20" t="n">
        <v>22972</v>
      </c>
      <c r="I242" s="20" t="n">
        <v>15000</v>
      </c>
      <c r="J242" s="20" t="n">
        <v>20755</v>
      </c>
      <c r="K242" s="20" t="n">
        <f aca="false">J242*12/10</f>
        <v>24906</v>
      </c>
      <c r="L242" s="20" t="n">
        <v>21000</v>
      </c>
      <c r="M242" s="20" t="n">
        <v>21000</v>
      </c>
    </row>
    <row r="243" customFormat="false" ht="15" hidden="false" customHeight="false" outlineLevel="0" collapsed="false">
      <c r="A243" s="0" t="s">
        <v>349</v>
      </c>
      <c r="B243" s="0" t="s">
        <v>350</v>
      </c>
      <c r="C243" s="20" t="n">
        <v>87664</v>
      </c>
      <c r="D243" s="20" t="n">
        <v>109180</v>
      </c>
      <c r="E243" s="20" t="n">
        <v>115123</v>
      </c>
      <c r="F243" s="20" t="n">
        <v>35000</v>
      </c>
      <c r="G243" s="20" t="n">
        <v>12803</v>
      </c>
      <c r="H243" s="20" t="n">
        <v>12942</v>
      </c>
      <c r="I243" s="20" t="n">
        <v>3000</v>
      </c>
      <c r="J243" s="20" t="n">
        <v>40</v>
      </c>
      <c r="K243" s="20" t="n">
        <f aca="false">J243*12/10</f>
        <v>48</v>
      </c>
      <c r="L243" s="20" t="n">
        <v>0</v>
      </c>
      <c r="M243" s="20" t="n">
        <v>0</v>
      </c>
    </row>
    <row r="244" customFormat="false" ht="15" hidden="false" customHeight="false" outlineLevel="0" collapsed="false">
      <c r="A244" s="0" t="s">
        <v>351</v>
      </c>
      <c r="B244" s="0" t="s">
        <v>352</v>
      </c>
      <c r="C244" s="20" t="n">
        <v>21494</v>
      </c>
      <c r="D244" s="20" t="n">
        <v>18598</v>
      </c>
      <c r="E244" s="20" t="n">
        <v>12093</v>
      </c>
      <c r="F244" s="20" t="n">
        <v>15000</v>
      </c>
      <c r="G244" s="20" t="n">
        <v>1038</v>
      </c>
      <c r="H244" s="20" t="n">
        <v>1508</v>
      </c>
      <c r="I244" s="20" t="n">
        <v>4000</v>
      </c>
      <c r="J244" s="20" t="n">
        <v>2553</v>
      </c>
      <c r="K244" s="20" t="n">
        <f aca="false">J244*12/10</f>
        <v>3063.6</v>
      </c>
      <c r="L244" s="20" t="n">
        <v>3000</v>
      </c>
      <c r="M244" s="20" t="n">
        <v>3000</v>
      </c>
    </row>
    <row r="245" customFormat="false" ht="15" hidden="false" customHeight="false" outlineLevel="0" collapsed="false">
      <c r="A245" s="0" t="s">
        <v>353</v>
      </c>
      <c r="B245" s="0" t="s">
        <v>354</v>
      </c>
      <c r="C245" s="20" t="n">
        <v>6801</v>
      </c>
      <c r="D245" s="20" t="n">
        <v>6923</v>
      </c>
      <c r="E245" s="20" t="n">
        <v>3427</v>
      </c>
      <c r="F245" s="20"/>
      <c r="G245" s="20"/>
      <c r="H245" s="20"/>
      <c r="I245" s="20"/>
      <c r="J245" s="20"/>
      <c r="K245" s="20" t="n">
        <f aca="false">J245*12/10</f>
        <v>0</v>
      </c>
      <c r="L245" s="20" t="n">
        <v>0</v>
      </c>
      <c r="M245" s="20" t="n">
        <v>0</v>
      </c>
    </row>
    <row r="246" customFormat="false" ht="15" hidden="false" customHeight="false" outlineLevel="0" collapsed="false">
      <c r="A246" s="0" t="s">
        <v>355</v>
      </c>
      <c r="B246" s="0" t="s">
        <v>356</v>
      </c>
      <c r="C246" s="20" t="n">
        <v>7653</v>
      </c>
      <c r="D246" s="20" t="n">
        <v>6222</v>
      </c>
      <c r="E246" s="20" t="n">
        <v>5408</v>
      </c>
      <c r="F246" s="20" t="n">
        <v>8500</v>
      </c>
      <c r="G246" s="20" t="n">
        <v>7626</v>
      </c>
      <c r="H246" s="20" t="n">
        <v>8906</v>
      </c>
      <c r="I246" s="20"/>
      <c r="J246" s="20" t="n">
        <v>640</v>
      </c>
      <c r="K246" s="20" t="n">
        <f aca="false">J246*12/10</f>
        <v>768</v>
      </c>
      <c r="L246" s="20" t="n">
        <v>800</v>
      </c>
      <c r="M246" s="20" t="n">
        <v>800</v>
      </c>
    </row>
    <row r="247" customFormat="false" ht="15" hidden="false" customHeight="false" outlineLevel="0" collapsed="false">
      <c r="A247" s="0" t="s">
        <v>357</v>
      </c>
      <c r="B247" s="0" t="s">
        <v>276</v>
      </c>
      <c r="C247" s="20" t="n">
        <v>999</v>
      </c>
      <c r="D247" s="20" t="n">
        <v>13961</v>
      </c>
      <c r="E247" s="20" t="n">
        <v>3251</v>
      </c>
      <c r="F247" s="20" t="n">
        <v>13500</v>
      </c>
      <c r="G247" s="20"/>
      <c r="H247" s="20"/>
      <c r="I247" s="20" t="n">
        <v>2000</v>
      </c>
      <c r="J247" s="20"/>
      <c r="K247" s="20" t="n">
        <f aca="false">J247*12/10</f>
        <v>0</v>
      </c>
      <c r="L247" s="20" t="n">
        <v>0</v>
      </c>
      <c r="M247" s="20" t="n">
        <v>0</v>
      </c>
    </row>
    <row r="248" customFormat="false" ht="15" hidden="false" customHeight="false" outlineLevel="0" collapsed="false">
      <c r="A248" s="0" t="s">
        <v>358</v>
      </c>
      <c r="B248" s="0" t="s">
        <v>359</v>
      </c>
      <c r="C248" s="20"/>
      <c r="D248" s="20" t="n">
        <v>202</v>
      </c>
      <c r="E248" s="20" t="n">
        <v>300</v>
      </c>
      <c r="F248" s="20" t="n">
        <v>300</v>
      </c>
      <c r="G248" s="20"/>
      <c r="H248" s="20"/>
      <c r="I248" s="20"/>
      <c r="J248" s="20"/>
      <c r="K248" s="20" t="n">
        <f aca="false">J248*12/10</f>
        <v>0</v>
      </c>
      <c r="L248" s="20" t="n">
        <v>0</v>
      </c>
      <c r="M248" s="20" t="n">
        <v>0</v>
      </c>
    </row>
    <row r="249" customFormat="false" ht="15" hidden="false" customHeight="false" outlineLevel="0" collapsed="false">
      <c r="A249" s="0" t="s">
        <v>360</v>
      </c>
      <c r="B249" s="0" t="s">
        <v>361</v>
      </c>
      <c r="C249" s="20"/>
      <c r="D249" s="20"/>
      <c r="E249" s="20"/>
      <c r="F249" s="20"/>
      <c r="G249" s="20"/>
      <c r="H249" s="20"/>
      <c r="I249" s="20"/>
      <c r="J249" s="20" t="n">
        <v>0</v>
      </c>
      <c r="K249" s="20" t="n">
        <f aca="false">J249*12/10</f>
        <v>0</v>
      </c>
      <c r="L249" s="20" t="n">
        <v>0</v>
      </c>
      <c r="M249" s="20" t="n">
        <v>0</v>
      </c>
    </row>
    <row r="250" customFormat="false" ht="15" hidden="false" customHeight="false" outlineLevel="0" collapsed="false">
      <c r="A250" s="0" t="s">
        <v>362</v>
      </c>
      <c r="B250" s="0" t="s">
        <v>363</v>
      </c>
      <c r="C250" s="20"/>
      <c r="D250" s="20" t="n">
        <v>9985</v>
      </c>
      <c r="E250" s="20" t="n">
        <v>5010</v>
      </c>
      <c r="F250" s="20" t="n">
        <v>9500</v>
      </c>
      <c r="G250" s="20" t="n">
        <v>17062.99</v>
      </c>
      <c r="H250" s="20" t="n">
        <v>18775</v>
      </c>
      <c r="I250" s="20" t="n">
        <v>9500</v>
      </c>
      <c r="J250" s="20" t="n">
        <v>11634</v>
      </c>
      <c r="K250" s="20" t="n">
        <f aca="false">J250*12/10</f>
        <v>13960.8</v>
      </c>
      <c r="L250" s="20" t="n">
        <v>12000</v>
      </c>
      <c r="M250" s="20" t="n">
        <v>12000</v>
      </c>
    </row>
    <row r="251" customFormat="false" ht="15" hidden="false" customHeight="false" outlineLevel="0" collapsed="false">
      <c r="A251" s="0" t="s">
        <v>364</v>
      </c>
      <c r="B251" s="0" t="s">
        <v>365</v>
      </c>
      <c r="C251" s="20"/>
      <c r="D251" s="20" t="n">
        <v>38</v>
      </c>
      <c r="E251" s="20" t="n">
        <v>3807</v>
      </c>
      <c r="F251" s="20" t="n">
        <v>4000</v>
      </c>
      <c r="G251" s="20" t="n">
        <v>6013</v>
      </c>
      <c r="H251" s="20" t="n">
        <v>7634</v>
      </c>
      <c r="I251" s="20" t="n">
        <v>5000</v>
      </c>
      <c r="J251" s="20" t="n">
        <v>4414</v>
      </c>
      <c r="K251" s="20" t="n">
        <f aca="false">J251*12/10</f>
        <v>5296.8</v>
      </c>
      <c r="L251" s="20" t="n">
        <v>5000</v>
      </c>
      <c r="M251" s="20" t="n">
        <v>5000</v>
      </c>
    </row>
    <row r="252" customFormat="false" ht="15" hidden="false" customHeight="false" outlineLevel="0" collapsed="false">
      <c r="A252" s="0" t="s">
        <v>366</v>
      </c>
      <c r="B252" s="0" t="s">
        <v>302</v>
      </c>
      <c r="C252" s="20" t="n">
        <v>4911</v>
      </c>
      <c r="D252" s="20" t="n">
        <v>5249</v>
      </c>
      <c r="E252" s="20" t="n">
        <v>4915</v>
      </c>
      <c r="F252" s="20" t="n">
        <v>2500</v>
      </c>
      <c r="G252" s="20" t="n">
        <v>5418</v>
      </c>
      <c r="H252" s="20" t="n">
        <v>5581</v>
      </c>
      <c r="I252" s="20" t="n">
        <v>3000</v>
      </c>
      <c r="J252" s="20" t="n">
        <v>3298</v>
      </c>
      <c r="K252" s="20" t="n">
        <f aca="false">J252*12/10</f>
        <v>3957.6</v>
      </c>
      <c r="L252" s="20" t="n">
        <v>3000</v>
      </c>
      <c r="M252" s="20" t="n">
        <v>3000</v>
      </c>
    </row>
    <row r="253" customFormat="false" ht="15" hidden="false" customHeight="false" outlineLevel="0" collapsed="false">
      <c r="A253" s="0" t="s">
        <v>367</v>
      </c>
      <c r="B253" s="0" t="s">
        <v>368</v>
      </c>
      <c r="C253" s="20" t="n">
        <v>1793</v>
      </c>
      <c r="D253" s="20" t="n">
        <v>1936</v>
      </c>
      <c r="E253" s="20" t="n">
        <v>883</v>
      </c>
      <c r="F253" s="20" t="n">
        <v>500</v>
      </c>
      <c r="G253" s="20" t="n">
        <v>702</v>
      </c>
      <c r="H253" s="20" t="n">
        <v>702</v>
      </c>
      <c r="I253" s="20"/>
      <c r="J253" s="20"/>
      <c r="K253" s="20" t="n">
        <f aca="false">J253*12/10</f>
        <v>0</v>
      </c>
      <c r="L253" s="20" t="n">
        <v>0</v>
      </c>
      <c r="M253" s="20" t="n">
        <v>0</v>
      </c>
    </row>
    <row r="254" customFormat="false" ht="15" hidden="false" customHeight="false" outlineLevel="0" collapsed="false">
      <c r="A254" s="0" t="s">
        <v>369</v>
      </c>
      <c r="B254" s="0" t="s">
        <v>304</v>
      </c>
      <c r="C254" s="20" t="n">
        <v>300</v>
      </c>
      <c r="D254" s="20" t="n">
        <v>620</v>
      </c>
      <c r="E254" s="20" t="n">
        <v>400</v>
      </c>
      <c r="F254" s="20" t="n">
        <v>400</v>
      </c>
      <c r="G254" s="20" t="n">
        <v>20004</v>
      </c>
      <c r="H254" s="20" t="n">
        <v>21219</v>
      </c>
      <c r="I254" s="20" t="n">
        <v>500</v>
      </c>
      <c r="J254" s="20" t="n">
        <v>4864</v>
      </c>
      <c r="K254" s="20" t="n">
        <f aca="false">J254*12/10</f>
        <v>5836.8</v>
      </c>
      <c r="L254" s="20" t="n">
        <v>5000</v>
      </c>
      <c r="M254" s="20" t="n">
        <v>500</v>
      </c>
    </row>
    <row r="255" customFormat="false" ht="15" hidden="false" customHeight="false" outlineLevel="0" collapsed="false">
      <c r="A255" s="0" t="s">
        <v>370</v>
      </c>
      <c r="B255" s="0" t="s">
        <v>371</v>
      </c>
      <c r="C255" s="20"/>
      <c r="D255" s="20"/>
      <c r="E255" s="20"/>
      <c r="F255" s="20"/>
      <c r="G255" s="20"/>
      <c r="H255" s="20" t="n">
        <v>1271</v>
      </c>
      <c r="I255" s="20"/>
      <c r="J255" s="20" t="n">
        <v>13231</v>
      </c>
      <c r="K255" s="20" t="n">
        <f aca="false">J255*12/10</f>
        <v>15877.2</v>
      </c>
      <c r="L255" s="20" t="n">
        <v>6000</v>
      </c>
      <c r="M255" s="20" t="n">
        <v>2000</v>
      </c>
    </row>
    <row r="256" customFormat="false" ht="15" hidden="false" customHeight="false" outlineLevel="0" collapsed="false">
      <c r="A256" s="0" t="s">
        <v>372</v>
      </c>
      <c r="B256" s="0" t="s">
        <v>373</v>
      </c>
      <c r="C256" s="20" t="n">
        <v>15000</v>
      </c>
      <c r="D256" s="20" t="n">
        <v>17746</v>
      </c>
      <c r="E256" s="20" t="n">
        <v>12266</v>
      </c>
      <c r="F256" s="20" t="n">
        <v>15000</v>
      </c>
      <c r="G256" s="20" t="n">
        <v>42041</v>
      </c>
      <c r="H256" s="20" t="n">
        <v>45267</v>
      </c>
      <c r="I256" s="20" t="n">
        <v>15000</v>
      </c>
      <c r="J256" s="20" t="n">
        <v>20413</v>
      </c>
      <c r="K256" s="20" t="n">
        <f aca="false">J256*12/10</f>
        <v>24495.6</v>
      </c>
      <c r="L256" s="20" t="n">
        <v>15000</v>
      </c>
      <c r="M256" s="20" t="n">
        <v>15000</v>
      </c>
    </row>
    <row r="257" customFormat="false" ht="15" hidden="false" customHeight="false" outlineLevel="0" collapsed="false">
      <c r="A257" s="0" t="s">
        <v>374</v>
      </c>
      <c r="B257" s="0" t="s">
        <v>375</v>
      </c>
      <c r="C257" s="20" t="n">
        <v>12025</v>
      </c>
      <c r="D257" s="20"/>
      <c r="E257" s="20"/>
      <c r="F257" s="20"/>
      <c r="G257" s="20" t="n">
        <v>95486</v>
      </c>
      <c r="H257" s="20" t="n">
        <v>95486</v>
      </c>
      <c r="I257" s="20"/>
      <c r="J257" s="20" t="n">
        <v>10115</v>
      </c>
      <c r="K257" s="20" t="n">
        <f aca="false">J257*12/10</f>
        <v>12138</v>
      </c>
      <c r="L257" s="20" t="n">
        <v>11000</v>
      </c>
      <c r="M257" s="20" t="n">
        <v>11000</v>
      </c>
    </row>
    <row r="258" customFormat="false" ht="15" hidden="false" customHeight="false" outlineLevel="0" collapsed="false">
      <c r="A258" s="0" t="s">
        <v>376</v>
      </c>
      <c r="B258" s="0" t="s">
        <v>377</v>
      </c>
      <c r="C258" s="20" t="n">
        <v>6980</v>
      </c>
      <c r="D258" s="20" t="n">
        <v>2627</v>
      </c>
      <c r="E258" s="20" t="n">
        <v>5644</v>
      </c>
      <c r="F258" s="20" t="n">
        <v>2000</v>
      </c>
      <c r="G258" s="20" t="n">
        <v>5586</v>
      </c>
      <c r="H258" s="20" t="n">
        <v>6016</v>
      </c>
      <c r="I258" s="20" t="n">
        <v>4000</v>
      </c>
      <c r="J258" s="20" t="n">
        <v>3068</v>
      </c>
      <c r="K258" s="20" t="n">
        <f aca="false">J258*12/10</f>
        <v>3681.6</v>
      </c>
      <c r="L258" s="20" t="n">
        <v>4000</v>
      </c>
      <c r="M258" s="20" t="n">
        <v>4000</v>
      </c>
    </row>
    <row r="259" customFormat="false" ht="15" hidden="false" customHeight="false" outlineLevel="0" collapsed="false">
      <c r="A259" s="0" t="s">
        <v>378</v>
      </c>
      <c r="B259" s="0" t="s">
        <v>379</v>
      </c>
      <c r="C259" s="20" t="n">
        <v>80</v>
      </c>
      <c r="D259" s="20" t="n">
        <v>327</v>
      </c>
      <c r="E259" s="20" t="n">
        <v>74</v>
      </c>
      <c r="F259" s="20" t="n">
        <v>200</v>
      </c>
      <c r="G259" s="20" t="n">
        <v>35</v>
      </c>
      <c r="H259" s="20" t="n">
        <v>35</v>
      </c>
      <c r="I259" s="20" t="n">
        <v>100</v>
      </c>
      <c r="J259" s="20" t="n">
        <v>53</v>
      </c>
      <c r="K259" s="20" t="n">
        <f aca="false">J259*12/10</f>
        <v>63.6</v>
      </c>
      <c r="L259" s="20" t="n">
        <v>100</v>
      </c>
      <c r="M259" s="20" t="n">
        <v>100</v>
      </c>
    </row>
    <row r="260" customFormat="false" ht="15" hidden="false" customHeight="false" outlineLevel="0" collapsed="false">
      <c r="A260" s="0" t="s">
        <v>380</v>
      </c>
      <c r="B260" s="0" t="s">
        <v>381</v>
      </c>
      <c r="C260" s="20" t="n">
        <v>2671</v>
      </c>
      <c r="D260" s="20" t="n">
        <v>220</v>
      </c>
      <c r="E260" s="20" t="n">
        <v>455</v>
      </c>
      <c r="F260" s="20" t="n">
        <v>1000</v>
      </c>
      <c r="G260" s="20" t="n">
        <v>82</v>
      </c>
      <c r="H260" s="20" t="n">
        <v>247</v>
      </c>
      <c r="I260" s="20" t="n">
        <v>500</v>
      </c>
      <c r="J260" s="20" t="n">
        <v>7</v>
      </c>
      <c r="K260" s="20" t="n">
        <f aca="false">J260*12/10</f>
        <v>8.4</v>
      </c>
      <c r="L260" s="20" t="n">
        <v>100</v>
      </c>
      <c r="M260" s="20" t="n">
        <v>100</v>
      </c>
    </row>
    <row r="261" customFormat="false" ht="15" hidden="false" customHeight="false" outlineLevel="0" collapsed="false">
      <c r="A261" s="0" t="s">
        <v>382</v>
      </c>
      <c r="B261" s="0" t="s">
        <v>383</v>
      </c>
      <c r="C261" s="20" t="n">
        <v>22659</v>
      </c>
      <c r="D261" s="20" t="n">
        <v>22096</v>
      </c>
      <c r="E261" s="20" t="n">
        <v>28580</v>
      </c>
      <c r="F261" s="20" t="n">
        <v>29000</v>
      </c>
      <c r="G261" s="20" t="n">
        <v>927</v>
      </c>
      <c r="H261" s="20" t="n">
        <v>1093</v>
      </c>
      <c r="I261" s="20" t="n">
        <v>29000</v>
      </c>
      <c r="J261" s="20" t="n">
        <v>1006</v>
      </c>
      <c r="K261" s="20" t="n">
        <f aca="false">J261*12/10</f>
        <v>1207.2</v>
      </c>
      <c r="L261" s="20" t="n">
        <v>29000</v>
      </c>
      <c r="M261" s="20" t="n">
        <v>29000</v>
      </c>
    </row>
    <row r="262" customFormat="false" ht="15" hidden="false" customHeight="false" outlineLevel="0" collapsed="false">
      <c r="A262" s="0" t="s">
        <v>384</v>
      </c>
      <c r="B262" s="0" t="s">
        <v>385</v>
      </c>
      <c r="C262" s="20" t="n">
        <v>12980</v>
      </c>
      <c r="D262" s="20" t="n">
        <v>13772</v>
      </c>
      <c r="E262" s="20" t="n">
        <v>3700</v>
      </c>
      <c r="F262" s="20" t="n">
        <v>5844</v>
      </c>
      <c r="G262" s="20" t="n">
        <v>5555</v>
      </c>
      <c r="H262" s="20" t="n">
        <v>5885</v>
      </c>
      <c r="I262" s="20" t="n">
        <v>6000</v>
      </c>
      <c r="J262" s="20" t="n">
        <v>2990</v>
      </c>
      <c r="K262" s="20" t="n">
        <f aca="false">J262*12/10</f>
        <v>3588</v>
      </c>
      <c r="L262" s="20" t="n">
        <v>3000</v>
      </c>
      <c r="M262" s="20" t="n">
        <v>3000</v>
      </c>
    </row>
    <row r="263" customFormat="false" ht="15" hidden="false" customHeight="false" outlineLevel="0" collapsed="false">
      <c r="A263" s="0" t="s">
        <v>386</v>
      </c>
      <c r="B263" s="0" t="s">
        <v>387</v>
      </c>
      <c r="C263" s="20"/>
      <c r="D263" s="20"/>
      <c r="E263" s="20"/>
      <c r="F263" s="20"/>
      <c r="G263" s="20" t="n">
        <v>530</v>
      </c>
      <c r="H263" s="20" t="n">
        <v>530</v>
      </c>
      <c r="I263" s="20"/>
      <c r="J263" s="20" t="n">
        <v>890</v>
      </c>
      <c r="K263" s="20" t="n">
        <f aca="false">J263*12/10</f>
        <v>1068</v>
      </c>
      <c r="L263" s="20" t="n">
        <v>500</v>
      </c>
      <c r="M263" s="20" t="n">
        <v>500</v>
      </c>
    </row>
    <row r="264" customFormat="false" ht="15" hidden="false" customHeight="false" outlineLevel="0" collapsed="false">
      <c r="B264" s="19" t="s">
        <v>388</v>
      </c>
      <c r="C264" s="21" t="n">
        <f aca="false">SUM(C234:C262)</f>
        <v>911366</v>
      </c>
      <c r="D264" s="21" t="n">
        <f aca="false">SUM(D233:D263)</f>
        <v>890890</v>
      </c>
      <c r="E264" s="21" t="n">
        <f aca="false">SUM(E233:E263)</f>
        <v>893671</v>
      </c>
      <c r="F264" s="21" t="n">
        <f aca="false">SUM(F233:F263)</f>
        <v>897494</v>
      </c>
      <c r="G264" s="21" t="n">
        <f aca="false">SUM(G233:G263)</f>
        <v>1047472.99</v>
      </c>
      <c r="H264" s="21" t="n">
        <f aca="false">SUM(H233:H263)</f>
        <v>1222184</v>
      </c>
      <c r="I264" s="21" t="n">
        <f aca="false">SUM(I233:I263)</f>
        <v>918100</v>
      </c>
      <c r="J264" s="21" t="n">
        <f aca="false">SUM(J233:J263)</f>
        <v>996023</v>
      </c>
      <c r="K264" s="20" t="n">
        <f aca="false">J264*12/10</f>
        <v>1195227.6</v>
      </c>
      <c r="L264" s="21" t="n">
        <f aca="false">SUM(L233:L263)</f>
        <v>1056500</v>
      </c>
      <c r="M264" s="21" t="n">
        <f aca="false">SUM(M233:M263)</f>
        <v>1048000</v>
      </c>
    </row>
    <row r="265" customFormat="false" ht="15" hidden="false" customHeight="false" outlineLevel="0" collapsed="false">
      <c r="B265" s="19"/>
      <c r="C265" s="20"/>
      <c r="D265" s="20"/>
      <c r="E265" s="20"/>
      <c r="F265" s="20"/>
      <c r="G265" s="20"/>
      <c r="H265" s="20"/>
      <c r="I265" s="20"/>
      <c r="J265" s="20"/>
      <c r="K265" s="20"/>
      <c r="L265" s="20"/>
      <c r="M265" s="20"/>
    </row>
    <row r="266" customFormat="false" ht="15" hidden="false" customHeight="false" outlineLevel="0" collapsed="false">
      <c r="A266" s="0" t="n">
        <v>411</v>
      </c>
      <c r="B266" s="19" t="s">
        <v>389</v>
      </c>
      <c r="C266" s="20"/>
      <c r="D266" s="20"/>
      <c r="E266" s="20"/>
      <c r="F266" s="20"/>
      <c r="G266" s="20"/>
      <c r="H266" s="20"/>
      <c r="I266" s="20"/>
      <c r="J266" s="20"/>
      <c r="K266" s="20"/>
      <c r="L266" s="20"/>
      <c r="M266" s="20"/>
    </row>
    <row r="267" customFormat="false" ht="15" hidden="false" customHeight="false" outlineLevel="0" collapsed="false">
      <c r="A267" s="0" t="s">
        <v>390</v>
      </c>
      <c r="B267" s="0" t="s">
        <v>391</v>
      </c>
      <c r="C267" s="20" t="n">
        <v>7952</v>
      </c>
      <c r="D267" s="20" t="n">
        <v>6014</v>
      </c>
      <c r="E267" s="20" t="n">
        <v>4379</v>
      </c>
      <c r="F267" s="20" t="n">
        <v>8000</v>
      </c>
      <c r="G267" s="20" t="n">
        <v>3016</v>
      </c>
      <c r="H267" s="20" t="n">
        <v>3295</v>
      </c>
      <c r="I267" s="20" t="n">
        <v>5000</v>
      </c>
      <c r="J267" s="20" t="n">
        <v>3501</v>
      </c>
      <c r="K267" s="20" t="n">
        <f aca="false">J267*12/10</f>
        <v>4201.2</v>
      </c>
      <c r="L267" s="20" t="n">
        <v>4000</v>
      </c>
      <c r="M267" s="20" t="n">
        <v>4000</v>
      </c>
    </row>
    <row r="268" customFormat="false" ht="15" hidden="false" customHeight="false" outlineLevel="0" collapsed="false">
      <c r="A268" s="0" t="s">
        <v>392</v>
      </c>
      <c r="B268" s="0" t="s">
        <v>393</v>
      </c>
      <c r="C268" s="20"/>
      <c r="D268" s="20"/>
      <c r="E268" s="20"/>
      <c r="F268" s="20" t="n">
        <v>2800</v>
      </c>
      <c r="G268" s="20"/>
      <c r="H268" s="20"/>
      <c r="I268" s="20" t="n">
        <v>2800</v>
      </c>
      <c r="J268" s="20"/>
      <c r="K268" s="20" t="n">
        <f aca="false">J268*12/10</f>
        <v>0</v>
      </c>
      <c r="L268" s="20" t="n">
        <v>2800</v>
      </c>
      <c r="M268" s="20" t="n">
        <v>2800</v>
      </c>
    </row>
    <row r="269" customFormat="false" ht="15" hidden="false" customHeight="false" outlineLevel="0" collapsed="false">
      <c r="A269" s="0" t="s">
        <v>394</v>
      </c>
      <c r="B269" s="0" t="s">
        <v>395</v>
      </c>
      <c r="C269" s="20" t="n">
        <v>2024</v>
      </c>
      <c r="D269" s="20" t="n">
        <v>1595</v>
      </c>
      <c r="E269" s="20" t="n">
        <v>1903</v>
      </c>
      <c r="F269" s="20" t="n">
        <v>2200</v>
      </c>
      <c r="G269" s="20"/>
      <c r="H269" s="20" t="n">
        <v>355</v>
      </c>
      <c r="I269" s="20" t="n">
        <v>2200</v>
      </c>
      <c r="J269" s="20"/>
      <c r="K269" s="20" t="n">
        <f aca="false">J269*12/10</f>
        <v>0</v>
      </c>
      <c r="L269" s="20" t="n">
        <v>1000</v>
      </c>
      <c r="M269" s="20" t="n">
        <v>1000</v>
      </c>
    </row>
    <row r="270" customFormat="false" ht="15" hidden="false" customHeight="false" outlineLevel="0" collapsed="false">
      <c r="A270" s="0" t="s">
        <v>396</v>
      </c>
      <c r="B270" s="0" t="s">
        <v>397</v>
      </c>
      <c r="C270" s="20" t="n">
        <v>3696</v>
      </c>
      <c r="D270" s="20" t="n">
        <v>5495</v>
      </c>
      <c r="E270" s="20" t="n">
        <v>1740</v>
      </c>
      <c r="F270" s="20" t="n">
        <v>1000</v>
      </c>
      <c r="G270" s="20"/>
      <c r="H270" s="20"/>
      <c r="I270" s="20" t="n">
        <v>1000</v>
      </c>
      <c r="J270" s="20" t="n">
        <v>64263</v>
      </c>
      <c r="K270" s="20" t="n">
        <f aca="false">J270*12/10</f>
        <v>77115.6</v>
      </c>
      <c r="L270" s="20" t="n">
        <v>1500</v>
      </c>
      <c r="M270" s="20" t="n">
        <v>1500</v>
      </c>
    </row>
    <row r="271" customFormat="false" ht="15" hidden="false" customHeight="false" outlineLevel="0" collapsed="false">
      <c r="A271" s="0" t="s">
        <v>398</v>
      </c>
      <c r="B271" s="0" t="s">
        <v>399</v>
      </c>
      <c r="C271" s="20" t="n">
        <v>13203</v>
      </c>
      <c r="D271" s="20" t="n">
        <v>12865</v>
      </c>
      <c r="E271" s="20" t="n">
        <v>13200</v>
      </c>
      <c r="F271" s="20" t="n">
        <v>13200</v>
      </c>
      <c r="G271" s="20"/>
      <c r="H271" s="20"/>
      <c r="I271" s="20" t="n">
        <v>13200</v>
      </c>
      <c r="J271" s="20"/>
      <c r="K271" s="20" t="n">
        <f aca="false">J271*12/10</f>
        <v>0</v>
      </c>
      <c r="L271" s="20" t="n">
        <v>13200</v>
      </c>
      <c r="M271" s="20" t="n">
        <v>13200</v>
      </c>
    </row>
    <row r="272" customFormat="false" ht="15" hidden="false" customHeight="false" outlineLevel="0" collapsed="false">
      <c r="A272" s="0" t="s">
        <v>400</v>
      </c>
      <c r="B272" s="0" t="s">
        <v>401</v>
      </c>
      <c r="C272" s="20" t="n">
        <v>9181</v>
      </c>
      <c r="D272" s="20"/>
      <c r="E272" s="20" t="n">
        <v>9200</v>
      </c>
      <c r="F272" s="20" t="n">
        <v>9200</v>
      </c>
      <c r="G272" s="20"/>
      <c r="H272" s="20"/>
      <c r="I272" s="20" t="n">
        <v>9300</v>
      </c>
      <c r="J272" s="20" t="n">
        <v>9228</v>
      </c>
      <c r="K272" s="20" t="n">
        <f aca="false">J272*12/10</f>
        <v>11073.6</v>
      </c>
      <c r="L272" s="20" t="n">
        <v>9300</v>
      </c>
      <c r="M272" s="20" t="n">
        <v>9300</v>
      </c>
    </row>
    <row r="273" customFormat="false" ht="15" hidden="false" customHeight="false" outlineLevel="0" collapsed="false">
      <c r="A273" s="0" t="s">
        <v>402</v>
      </c>
      <c r="B273" s="0" t="s">
        <v>403</v>
      </c>
      <c r="C273" s="20" t="n">
        <v>30631</v>
      </c>
      <c r="D273" s="20"/>
      <c r="E273" s="20" t="n">
        <v>30400</v>
      </c>
      <c r="F273" s="20" t="n">
        <v>30000</v>
      </c>
      <c r="G273" s="20"/>
      <c r="H273" s="20"/>
      <c r="I273" s="20"/>
      <c r="J273" s="20"/>
      <c r="K273" s="20" t="n">
        <f aca="false">J273*12/10</f>
        <v>0</v>
      </c>
      <c r="L273" s="20" t="n">
        <v>0</v>
      </c>
      <c r="M273" s="20" t="n">
        <v>0</v>
      </c>
    </row>
    <row r="274" customFormat="false" ht="15" hidden="false" customHeight="false" outlineLevel="0" collapsed="false">
      <c r="A274" s="0" t="s">
        <v>404</v>
      </c>
      <c r="B274" s="0" t="s">
        <v>405</v>
      </c>
      <c r="C274" s="20" t="n">
        <v>11704</v>
      </c>
      <c r="D274" s="20" t="n">
        <v>13794</v>
      </c>
      <c r="E274" s="20" t="n">
        <v>7315</v>
      </c>
      <c r="F274" s="20" t="n">
        <v>12540</v>
      </c>
      <c r="G274" s="20" t="n">
        <v>10032</v>
      </c>
      <c r="H274" s="20" t="n">
        <v>13376</v>
      </c>
      <c r="I274" s="20" t="n">
        <v>12500</v>
      </c>
      <c r="J274" s="20" t="n">
        <v>14867</v>
      </c>
      <c r="K274" s="20" t="n">
        <f aca="false">J274*12/10</f>
        <v>17840.4</v>
      </c>
      <c r="L274" s="20" t="n">
        <v>14500</v>
      </c>
      <c r="M274" s="20" t="n">
        <v>14500</v>
      </c>
    </row>
    <row r="275" customFormat="false" ht="15" hidden="false" customHeight="false" outlineLevel="0" collapsed="false">
      <c r="A275" s="0" t="s">
        <v>406</v>
      </c>
      <c r="B275" s="0" t="s">
        <v>407</v>
      </c>
      <c r="C275" s="20"/>
      <c r="D275" s="20" t="n">
        <v>5000</v>
      </c>
      <c r="E275" s="20" t="n">
        <v>5000</v>
      </c>
      <c r="F275" s="20" t="n">
        <v>5250</v>
      </c>
      <c r="G275" s="20" t="n">
        <v>5000</v>
      </c>
      <c r="H275" s="20" t="n">
        <v>5000</v>
      </c>
      <c r="I275" s="20" t="n">
        <v>5000</v>
      </c>
      <c r="J275" s="20" t="n">
        <v>5000</v>
      </c>
      <c r="K275" s="20" t="n">
        <f aca="false">J275*12/10</f>
        <v>6000</v>
      </c>
      <c r="L275" s="20" t="n">
        <v>5000</v>
      </c>
      <c r="M275" s="20" t="n">
        <v>5000</v>
      </c>
    </row>
    <row r="276" customFormat="false" ht="15" hidden="false" customHeight="false" outlineLevel="0" collapsed="false">
      <c r="A276" s="0" t="s">
        <v>408</v>
      </c>
      <c r="B276" s="0" t="s">
        <v>409</v>
      </c>
      <c r="C276" s="20"/>
      <c r="D276" s="20" t="n">
        <v>5000</v>
      </c>
      <c r="E276" s="20" t="n">
        <v>5000</v>
      </c>
      <c r="F276" s="20" t="n">
        <v>5250</v>
      </c>
      <c r="G276" s="20" t="n">
        <v>5000</v>
      </c>
      <c r="H276" s="20" t="n">
        <v>5000</v>
      </c>
      <c r="I276" s="20" t="n">
        <v>5000</v>
      </c>
      <c r="J276" s="20" t="n">
        <v>5000</v>
      </c>
      <c r="K276" s="20" t="n">
        <f aca="false">J276*12/10</f>
        <v>6000</v>
      </c>
      <c r="L276" s="20" t="n">
        <v>5000</v>
      </c>
      <c r="M276" s="20" t="n">
        <v>5000</v>
      </c>
    </row>
    <row r="277" customFormat="false" ht="15" hidden="false" customHeight="false" outlineLevel="0" collapsed="false">
      <c r="B277" s="19" t="s">
        <v>410</v>
      </c>
      <c r="C277" s="21" t="n">
        <f aca="false">SUM(C267:C276)</f>
        <v>78391</v>
      </c>
      <c r="D277" s="21" t="n">
        <f aca="false">SUM(D267:D276)</f>
        <v>49763</v>
      </c>
      <c r="E277" s="21" t="n">
        <f aca="false">SUM(E267:E276)</f>
        <v>78137</v>
      </c>
      <c r="F277" s="21" t="n">
        <f aca="false">SUM(F267:F276)</f>
        <v>89440</v>
      </c>
      <c r="G277" s="21" t="n">
        <f aca="false">SUM(G267:G276)</f>
        <v>23048</v>
      </c>
      <c r="H277" s="21" t="n">
        <f aca="false">SUM(H267:H276)</f>
        <v>27026</v>
      </c>
      <c r="I277" s="21" t="n">
        <f aca="false">SUM(I267:I276)</f>
        <v>56000</v>
      </c>
      <c r="J277" s="21" t="n">
        <f aca="false">SUM(J267:J276)</f>
        <v>101859</v>
      </c>
      <c r="K277" s="20" t="n">
        <f aca="false">J277*12/10</f>
        <v>122230.8</v>
      </c>
      <c r="L277" s="21" t="n">
        <f aca="false">SUM(L267:L276)</f>
        <v>56300</v>
      </c>
      <c r="M277" s="21" t="n">
        <f aca="false">SUM(M267:M276)</f>
        <v>56300</v>
      </c>
    </row>
    <row r="278" customFormat="false" ht="15" hidden="false" customHeight="false" outlineLevel="0" collapsed="false">
      <c r="B278" s="19"/>
      <c r="C278" s="20"/>
      <c r="D278" s="20"/>
      <c r="E278" s="20"/>
      <c r="F278" s="20"/>
      <c r="G278" s="20"/>
      <c r="H278" s="20"/>
      <c r="I278" s="20"/>
      <c r="J278" s="20"/>
      <c r="K278" s="20"/>
      <c r="L278" s="20"/>
      <c r="M278" s="20"/>
    </row>
    <row r="279" customFormat="false" ht="15" hidden="false" customHeight="false" outlineLevel="0" collapsed="false">
      <c r="A279" s="0" t="n">
        <v>421</v>
      </c>
      <c r="B279" s="19" t="s">
        <v>411</v>
      </c>
      <c r="C279" s="20"/>
      <c r="D279" s="20"/>
      <c r="E279" s="20"/>
      <c r="F279" s="20"/>
      <c r="G279" s="20"/>
      <c r="H279" s="20"/>
      <c r="I279" s="20"/>
      <c r="J279" s="20"/>
      <c r="K279" s="20"/>
      <c r="L279" s="20"/>
      <c r="M279" s="20"/>
    </row>
    <row r="280" customFormat="false" ht="15" hidden="false" customHeight="false" outlineLevel="0" collapsed="false">
      <c r="A280" s="0" t="s">
        <v>412</v>
      </c>
      <c r="B280" s="0" t="s">
        <v>413</v>
      </c>
      <c r="C280" s="20" t="n">
        <v>12288</v>
      </c>
      <c r="D280" s="20" t="n">
        <v>13838</v>
      </c>
      <c r="E280" s="20" t="n">
        <v>16600</v>
      </c>
      <c r="F280" s="20" t="n">
        <v>20000</v>
      </c>
      <c r="G280" s="20" t="n">
        <v>17936.47</v>
      </c>
      <c r="H280" s="20" t="n">
        <v>26486</v>
      </c>
      <c r="I280" s="20" t="n">
        <v>57000</v>
      </c>
      <c r="J280" s="20" t="n">
        <v>32227</v>
      </c>
      <c r="K280" s="20" t="n">
        <f aca="false">J280*12/10</f>
        <v>38672.4</v>
      </c>
      <c r="L280" s="20" t="n">
        <v>0</v>
      </c>
      <c r="M280" s="20" t="n">
        <v>25000</v>
      </c>
    </row>
    <row r="281" customFormat="false" ht="15" hidden="false" customHeight="false" outlineLevel="0" collapsed="false">
      <c r="A281" s="0" t="s">
        <v>414</v>
      </c>
      <c r="B281" s="0" t="s">
        <v>415</v>
      </c>
      <c r="C281" s="20" t="n">
        <v>400</v>
      </c>
      <c r="D281" s="20"/>
      <c r="E281" s="20" t="n">
        <v>600</v>
      </c>
      <c r="F281" s="20" t="n">
        <v>100</v>
      </c>
      <c r="G281" s="20"/>
      <c r="H281" s="20"/>
      <c r="I281" s="20"/>
      <c r="J281" s="20"/>
      <c r="K281" s="20" t="n">
        <f aca="false">J281*12/10</f>
        <v>0</v>
      </c>
      <c r="L281" s="20" t="n">
        <v>40000</v>
      </c>
      <c r="M281" s="20" t="n">
        <v>20000</v>
      </c>
    </row>
    <row r="282" customFormat="false" ht="15" hidden="false" customHeight="false" outlineLevel="0" collapsed="false">
      <c r="A282" s="0" t="s">
        <v>416</v>
      </c>
      <c r="B282" s="0" t="s">
        <v>282</v>
      </c>
      <c r="C282" s="20" t="n">
        <v>271</v>
      </c>
      <c r="D282" s="20" t="n">
        <v>260</v>
      </c>
      <c r="E282" s="20" t="n">
        <v>644</v>
      </c>
      <c r="F282" s="20" t="n">
        <v>1000</v>
      </c>
      <c r="G282" s="20" t="n">
        <v>256</v>
      </c>
      <c r="H282" s="20" t="n">
        <v>64</v>
      </c>
      <c r="I282" s="20" t="n">
        <v>1500</v>
      </c>
      <c r="J282" s="20" t="n">
        <v>10227</v>
      </c>
      <c r="K282" s="20" t="n">
        <f aca="false">J282*12/10</f>
        <v>12272.4</v>
      </c>
      <c r="L282" s="20" t="n">
        <v>4000</v>
      </c>
      <c r="M282" s="20" t="n">
        <v>1000</v>
      </c>
    </row>
    <row r="283" customFormat="false" ht="15" hidden="false" customHeight="false" outlineLevel="0" collapsed="false">
      <c r="A283" s="0" t="s">
        <v>417</v>
      </c>
      <c r="B283" s="0" t="s">
        <v>418</v>
      </c>
      <c r="C283" s="20" t="n">
        <v>5915</v>
      </c>
      <c r="D283" s="20" t="n">
        <v>6035</v>
      </c>
      <c r="E283" s="20" t="n">
        <v>7625</v>
      </c>
      <c r="F283" s="20" t="n">
        <v>10000</v>
      </c>
      <c r="G283" s="20" t="n">
        <v>7120</v>
      </c>
      <c r="H283" s="20" t="n">
        <v>8550</v>
      </c>
      <c r="I283" s="20" t="n">
        <v>8500</v>
      </c>
      <c r="J283" s="20" t="n">
        <v>5035</v>
      </c>
      <c r="K283" s="20" t="n">
        <f aca="false">J283*12/10</f>
        <v>6042</v>
      </c>
      <c r="L283" s="20" t="n">
        <v>7000</v>
      </c>
      <c r="M283" s="20" t="n">
        <v>6000</v>
      </c>
    </row>
    <row r="284" customFormat="false" ht="15" hidden="false" customHeight="false" outlineLevel="0" collapsed="false">
      <c r="A284" s="0" t="s">
        <v>419</v>
      </c>
      <c r="B284" s="0" t="s">
        <v>420</v>
      </c>
      <c r="C284" s="20" t="n">
        <v>1500</v>
      </c>
      <c r="D284" s="20" t="n">
        <v>1500</v>
      </c>
      <c r="E284" s="20" t="n">
        <v>1125</v>
      </c>
      <c r="F284" s="20" t="n">
        <v>1500</v>
      </c>
      <c r="G284" s="20"/>
      <c r="H284" s="20"/>
      <c r="I284" s="20" t="n">
        <v>500</v>
      </c>
      <c r="J284" s="20"/>
      <c r="K284" s="20" t="n">
        <f aca="false">J284*12/10</f>
        <v>0</v>
      </c>
      <c r="L284" s="20" t="n">
        <v>600</v>
      </c>
      <c r="M284" s="20" t="n">
        <v>1000</v>
      </c>
    </row>
    <row r="285" customFormat="false" ht="15" hidden="false" customHeight="false" outlineLevel="0" collapsed="false">
      <c r="A285" s="0" t="s">
        <v>421</v>
      </c>
      <c r="B285" s="0" t="s">
        <v>422</v>
      </c>
      <c r="C285" s="20" t="n">
        <v>29</v>
      </c>
      <c r="D285" s="20"/>
      <c r="E285" s="20"/>
      <c r="F285" s="20"/>
      <c r="G285" s="20"/>
      <c r="H285" s="20" t="n">
        <v>471</v>
      </c>
      <c r="I285" s="20"/>
      <c r="J285" s="20"/>
      <c r="K285" s="20" t="n">
        <f aca="false">J285*12/10</f>
        <v>0</v>
      </c>
      <c r="L285" s="20" t="n">
        <v>0</v>
      </c>
      <c r="M285" s="20" t="n">
        <v>500</v>
      </c>
    </row>
    <row r="286" customFormat="false" ht="15" hidden="false" customHeight="false" outlineLevel="0" collapsed="false">
      <c r="A286" s="0" t="s">
        <v>423</v>
      </c>
      <c r="B286" s="0" t="s">
        <v>424</v>
      </c>
      <c r="C286" s="20" t="n">
        <v>733</v>
      </c>
      <c r="D286" s="20"/>
      <c r="E286" s="20" t="n">
        <v>500</v>
      </c>
      <c r="F286" s="20" t="n">
        <v>500</v>
      </c>
      <c r="G286" s="20" t="n">
        <v>56</v>
      </c>
      <c r="H286" s="20" t="n">
        <v>871</v>
      </c>
      <c r="I286" s="20" t="n">
        <v>1000</v>
      </c>
      <c r="J286" s="20"/>
      <c r="K286" s="20" t="n">
        <f aca="false">J286*12/10</f>
        <v>0</v>
      </c>
      <c r="L286" s="20" t="n">
        <v>0</v>
      </c>
      <c r="M286" s="20" t="n">
        <v>1000</v>
      </c>
    </row>
    <row r="287" customFormat="false" ht="15" hidden="false" customHeight="false" outlineLevel="0" collapsed="false">
      <c r="B287" s="19" t="s">
        <v>425</v>
      </c>
      <c r="C287" s="21" t="n">
        <f aca="false">SUM(C280:C286)</f>
        <v>21136</v>
      </c>
      <c r="D287" s="21" t="n">
        <f aca="false">SUM(D280:D286)</f>
        <v>21633</v>
      </c>
      <c r="E287" s="21" t="n">
        <f aca="false">SUM(E280:E286)</f>
        <v>27094</v>
      </c>
      <c r="F287" s="21" t="n">
        <f aca="false">SUM(F280:F286)</f>
        <v>33100</v>
      </c>
      <c r="G287" s="21" t="n">
        <f aca="false">SUM(G280:G286)</f>
        <v>25368.47</v>
      </c>
      <c r="H287" s="21" t="n">
        <f aca="false">SUM(H280:H286)</f>
        <v>36442</v>
      </c>
      <c r="I287" s="21" t="n">
        <f aca="false">SUM(I280:I286)</f>
        <v>68500</v>
      </c>
      <c r="J287" s="21" t="n">
        <f aca="false">SUM(J280:J286)</f>
        <v>47489</v>
      </c>
      <c r="K287" s="20" t="n">
        <f aca="false">J287*12/10</f>
        <v>56986.8</v>
      </c>
      <c r="L287" s="21" t="n">
        <f aca="false">SUM(L280:L286)</f>
        <v>51600</v>
      </c>
      <c r="M287" s="21" t="n">
        <f aca="false">SUM(M280:M286)</f>
        <v>54500</v>
      </c>
    </row>
    <row r="288" customFormat="false" ht="15" hidden="false" customHeight="false" outlineLevel="0" collapsed="false">
      <c r="B288" s="19"/>
      <c r="C288" s="20"/>
      <c r="D288" s="20"/>
      <c r="E288" s="20"/>
      <c r="F288" s="20"/>
      <c r="G288" s="20"/>
      <c r="H288" s="20"/>
      <c r="I288" s="20"/>
      <c r="J288" s="20"/>
      <c r="K288" s="20"/>
      <c r="L288" s="20"/>
      <c r="M288" s="20"/>
    </row>
    <row r="289" customFormat="false" ht="15" hidden="false" customHeight="false" outlineLevel="0" collapsed="false">
      <c r="A289" s="0" t="n">
        <v>427</v>
      </c>
      <c r="B289" s="19" t="s">
        <v>426</v>
      </c>
      <c r="C289" s="20"/>
      <c r="D289" s="20"/>
      <c r="E289" s="20"/>
      <c r="F289" s="20"/>
      <c r="G289" s="20"/>
      <c r="H289" s="20"/>
      <c r="I289" s="20"/>
      <c r="J289" s="20"/>
      <c r="K289" s="20"/>
      <c r="L289" s="20"/>
      <c r="M289" s="20"/>
    </row>
    <row r="290" customFormat="false" ht="15" hidden="false" customHeight="false" outlineLevel="0" collapsed="false">
      <c r="A290" s="0" t="s">
        <v>427</v>
      </c>
      <c r="B290" s="0" t="s">
        <v>428</v>
      </c>
      <c r="C290" s="20"/>
      <c r="D290" s="20"/>
      <c r="E290" s="20" t="n">
        <v>5055</v>
      </c>
      <c r="F290" s="20" t="n">
        <v>8000</v>
      </c>
      <c r="G290" s="20" t="n">
        <v>21</v>
      </c>
      <c r="H290" s="20" t="n">
        <v>21</v>
      </c>
      <c r="I290" s="20"/>
      <c r="J290" s="20" t="n">
        <v>6370</v>
      </c>
      <c r="K290" s="20" t="n">
        <f aca="false">J290*12/10</f>
        <v>7644</v>
      </c>
      <c r="L290" s="20" t="n">
        <v>3000</v>
      </c>
      <c r="M290" s="20" t="n">
        <v>3000</v>
      </c>
    </row>
    <row r="291" customFormat="false" ht="15" hidden="false" customHeight="false" outlineLevel="0" collapsed="false">
      <c r="A291" s="0" t="s">
        <v>429</v>
      </c>
      <c r="B291" s="0" t="s">
        <v>430</v>
      </c>
      <c r="C291" s="20" t="n">
        <v>507678</v>
      </c>
      <c r="D291" s="20" t="n">
        <v>518103</v>
      </c>
      <c r="E291" s="20" t="n">
        <v>520000</v>
      </c>
      <c r="F291" s="20" t="n">
        <v>544000</v>
      </c>
      <c r="G291" s="20" t="n">
        <v>500000</v>
      </c>
      <c r="H291" s="20" t="n">
        <v>650723</v>
      </c>
      <c r="I291" s="20" t="n">
        <v>540000</v>
      </c>
      <c r="J291" s="20" t="n">
        <v>512754</v>
      </c>
      <c r="K291" s="20" t="n">
        <f aca="false">J291*12/10</f>
        <v>615304.8</v>
      </c>
      <c r="L291" s="20" t="n">
        <v>550000</v>
      </c>
      <c r="M291" s="20" t="n">
        <v>566104.8</v>
      </c>
    </row>
    <row r="292" customFormat="false" ht="15" hidden="false" customHeight="false" outlineLevel="0" collapsed="false">
      <c r="B292" s="19" t="s">
        <v>431</v>
      </c>
      <c r="C292" s="21" t="n">
        <f aca="false">SUM(C290:C291)</f>
        <v>507678</v>
      </c>
      <c r="D292" s="21" t="n">
        <f aca="false">SUM(D290:D291)</f>
        <v>518103</v>
      </c>
      <c r="E292" s="21" t="n">
        <f aca="false">SUM(E290:E291)</f>
        <v>525055</v>
      </c>
      <c r="F292" s="21" t="n">
        <f aca="false">SUM(F290:F291)</f>
        <v>552000</v>
      </c>
      <c r="G292" s="21" t="n">
        <f aca="false">SUM(G290:G291)</f>
        <v>500021</v>
      </c>
      <c r="H292" s="21" t="n">
        <f aca="false">SUM(H290:H291)</f>
        <v>650744</v>
      </c>
      <c r="I292" s="21" t="n">
        <f aca="false">SUM(I290:I291)</f>
        <v>540000</v>
      </c>
      <c r="J292" s="21" t="n">
        <f aca="false">SUM(J290:J291)</f>
        <v>519124</v>
      </c>
      <c r="K292" s="20" t="n">
        <f aca="false">J292*12/10</f>
        <v>622948.8</v>
      </c>
      <c r="L292" s="21" t="n">
        <f aca="false">SUM(L290:L291)</f>
        <v>553000</v>
      </c>
      <c r="M292" s="21" t="n">
        <f aca="false">SUM(M290:M291)</f>
        <v>569104.8</v>
      </c>
    </row>
    <row r="293" customFormat="false" ht="15" hidden="false" customHeight="false" outlineLevel="0" collapsed="false">
      <c r="B293" s="19"/>
      <c r="C293" s="20"/>
      <c r="D293" s="20"/>
      <c r="E293" s="20"/>
      <c r="F293" s="20"/>
      <c r="G293" s="20"/>
      <c r="H293" s="20"/>
      <c r="I293" s="20"/>
      <c r="J293" s="20"/>
      <c r="K293" s="20"/>
      <c r="L293" s="20"/>
      <c r="M293" s="20"/>
    </row>
    <row r="294" customFormat="false" ht="15" hidden="false" customHeight="false" outlineLevel="0" collapsed="false">
      <c r="A294" s="0" t="n">
        <v>429</v>
      </c>
      <c r="B294" s="19" t="s">
        <v>432</v>
      </c>
      <c r="C294" s="20"/>
      <c r="D294" s="20"/>
      <c r="E294" s="20"/>
      <c r="F294" s="20"/>
      <c r="G294" s="20"/>
      <c r="H294" s="20"/>
      <c r="I294" s="20"/>
      <c r="J294" s="20"/>
      <c r="K294" s="20"/>
      <c r="L294" s="20"/>
      <c r="M294" s="20"/>
    </row>
    <row r="295" customFormat="false" ht="15" hidden="false" customHeight="false" outlineLevel="0" collapsed="false">
      <c r="A295" s="0" t="s">
        <v>433</v>
      </c>
      <c r="B295" s="0" t="s">
        <v>434</v>
      </c>
      <c r="C295" s="20" t="n">
        <v>30</v>
      </c>
      <c r="D295" s="20" t="n">
        <v>61</v>
      </c>
      <c r="E295" s="20" t="n">
        <v>100</v>
      </c>
      <c r="F295" s="20" t="n">
        <v>200</v>
      </c>
      <c r="G295" s="20"/>
      <c r="H295" s="20"/>
      <c r="I295" s="20" t="n">
        <v>100</v>
      </c>
      <c r="J295" s="20" t="n">
        <v>0</v>
      </c>
      <c r="K295" s="20" t="n">
        <f aca="false">J295*12/10</f>
        <v>0</v>
      </c>
      <c r="L295" s="20" t="n">
        <v>100</v>
      </c>
      <c r="M295" s="20" t="n">
        <v>100</v>
      </c>
    </row>
    <row r="296" customFormat="false" ht="15" hidden="false" customHeight="false" outlineLevel="0" collapsed="false">
      <c r="B296" s="19" t="s">
        <v>435</v>
      </c>
      <c r="C296" s="21" t="n">
        <v>30</v>
      </c>
      <c r="D296" s="21" t="n">
        <f aca="false">D295</f>
        <v>61</v>
      </c>
      <c r="E296" s="21" t="n">
        <f aca="false">E295</f>
        <v>100</v>
      </c>
      <c r="F296" s="21" t="n">
        <f aca="false">F295</f>
        <v>200</v>
      </c>
      <c r="G296" s="21" t="n">
        <f aca="false">G295</f>
        <v>0</v>
      </c>
      <c r="H296" s="21" t="n">
        <f aca="false">H295</f>
        <v>0</v>
      </c>
      <c r="I296" s="21" t="n">
        <f aca="false">I295</f>
        <v>100</v>
      </c>
      <c r="J296" s="21" t="n">
        <f aca="false">J295</f>
        <v>0</v>
      </c>
      <c r="K296" s="20" t="n">
        <f aca="false">J296*12/10</f>
        <v>0</v>
      </c>
      <c r="L296" s="21" t="n">
        <f aca="false">L295</f>
        <v>100</v>
      </c>
      <c r="M296" s="21" t="n">
        <f aca="false">SUM(M295)</f>
        <v>100</v>
      </c>
    </row>
    <row r="297" customFormat="false" ht="15" hidden="false" customHeight="false" outlineLevel="0" collapsed="false">
      <c r="B297" s="19"/>
      <c r="C297" s="20"/>
      <c r="D297" s="20"/>
      <c r="E297" s="20"/>
      <c r="F297" s="20"/>
      <c r="G297" s="20"/>
      <c r="H297" s="20"/>
      <c r="I297" s="20"/>
      <c r="J297" s="20"/>
      <c r="K297" s="20"/>
      <c r="L297" s="20"/>
      <c r="M297" s="20"/>
    </row>
    <row r="298" customFormat="false" ht="15" hidden="false" customHeight="false" outlineLevel="0" collapsed="false">
      <c r="A298" s="0" t="n">
        <v>430</v>
      </c>
      <c r="B298" s="19" t="s">
        <v>436</v>
      </c>
      <c r="C298" s="20"/>
      <c r="D298" s="20"/>
      <c r="E298" s="20"/>
      <c r="F298" s="20"/>
      <c r="G298" s="20"/>
      <c r="H298" s="20"/>
      <c r="I298" s="20"/>
      <c r="J298" s="20"/>
      <c r="K298" s="20"/>
      <c r="L298" s="20"/>
      <c r="M298" s="20"/>
    </row>
    <row r="299" customFormat="false" ht="15" hidden="false" customHeight="false" outlineLevel="0" collapsed="false">
      <c r="A299" s="0" t="s">
        <v>437</v>
      </c>
      <c r="B299" s="0" t="s">
        <v>262</v>
      </c>
      <c r="C299" s="20" t="n">
        <v>191677</v>
      </c>
      <c r="D299" s="20" t="n">
        <v>188968</v>
      </c>
      <c r="E299" s="20" t="n">
        <v>168455</v>
      </c>
      <c r="F299" s="20" t="n">
        <v>234350</v>
      </c>
      <c r="G299" s="20" t="n">
        <v>165799</v>
      </c>
      <c r="H299" s="20" t="n">
        <f aca="false">110508+141</f>
        <v>110649</v>
      </c>
      <c r="I299" s="20" t="n">
        <v>180000</v>
      </c>
      <c r="J299" s="20" t="n">
        <v>124987</v>
      </c>
      <c r="K299" s="20" t="n">
        <f aca="false">J299*12/10</f>
        <v>149984.4</v>
      </c>
      <c r="L299" s="20" t="n">
        <v>150000</v>
      </c>
      <c r="M299" s="20" t="n">
        <v>180000</v>
      </c>
    </row>
    <row r="300" customFormat="false" ht="15" hidden="false" customHeight="false" outlineLevel="0" collapsed="false">
      <c r="A300" s="0" t="s">
        <v>437</v>
      </c>
      <c r="B300" s="0" t="s">
        <v>438</v>
      </c>
      <c r="C300" s="20"/>
      <c r="D300" s="20" t="n">
        <v>12853</v>
      </c>
      <c r="E300" s="20"/>
      <c r="F300" s="20"/>
      <c r="G300" s="20"/>
      <c r="H300" s="20"/>
      <c r="I300" s="20"/>
      <c r="J300" s="20"/>
      <c r="K300" s="20" t="n">
        <f aca="false">J300*12/10</f>
        <v>0</v>
      </c>
      <c r="L300" s="20" t="n">
        <v>0</v>
      </c>
      <c r="M300" s="20" t="n">
        <v>10000</v>
      </c>
    </row>
    <row r="301" customFormat="false" ht="15" hidden="false" customHeight="false" outlineLevel="0" collapsed="false">
      <c r="A301" s="0" t="s">
        <v>439</v>
      </c>
      <c r="B301" s="0" t="s">
        <v>336</v>
      </c>
      <c r="C301" s="20" t="n">
        <v>6000</v>
      </c>
      <c r="D301" s="20" t="n">
        <v>6100</v>
      </c>
      <c r="E301" s="20" t="n">
        <v>9100</v>
      </c>
      <c r="F301" s="20" t="n">
        <v>9500</v>
      </c>
      <c r="G301" s="20" t="n">
        <v>9200</v>
      </c>
      <c r="H301" s="20" t="n">
        <v>9200</v>
      </c>
      <c r="I301" s="20" t="n">
        <v>9500</v>
      </c>
      <c r="J301" s="20" t="n">
        <v>9200</v>
      </c>
      <c r="K301" s="20" t="n">
        <f aca="false">J301*12/10</f>
        <v>11040</v>
      </c>
      <c r="L301" s="20" t="n">
        <v>9500</v>
      </c>
      <c r="M301" s="20" t="n">
        <v>9500</v>
      </c>
    </row>
    <row r="302" customFormat="false" ht="15" hidden="false" customHeight="false" outlineLevel="0" collapsed="false">
      <c r="A302" s="0" t="s">
        <v>440</v>
      </c>
      <c r="B302" s="0" t="s">
        <v>342</v>
      </c>
      <c r="C302" s="20" t="n">
        <v>9344</v>
      </c>
      <c r="D302" s="20" t="n">
        <v>16396</v>
      </c>
      <c r="E302" s="20" t="n">
        <v>9187</v>
      </c>
      <c r="F302" s="20" t="n">
        <v>9200</v>
      </c>
      <c r="G302" s="20" t="n">
        <v>5115</v>
      </c>
      <c r="H302" s="20"/>
      <c r="I302" s="20" t="n">
        <v>5000</v>
      </c>
      <c r="J302" s="20" t="n">
        <v>5025</v>
      </c>
      <c r="K302" s="20" t="n">
        <f aca="false">J302*12/10</f>
        <v>6030</v>
      </c>
      <c r="L302" s="20" t="n">
        <v>6000</v>
      </c>
      <c r="M302" s="20" t="n">
        <v>6000</v>
      </c>
    </row>
    <row r="303" customFormat="false" ht="15" hidden="false" customHeight="false" outlineLevel="0" collapsed="false">
      <c r="A303" s="0" t="s">
        <v>441</v>
      </c>
      <c r="B303" s="0" t="s">
        <v>276</v>
      </c>
      <c r="C303" s="20" t="n">
        <v>9003</v>
      </c>
      <c r="D303" s="20" t="n">
        <v>6599</v>
      </c>
      <c r="E303" s="20" t="n">
        <v>2500</v>
      </c>
      <c r="F303" s="20" t="n">
        <v>8000</v>
      </c>
      <c r="G303" s="20"/>
      <c r="H303" s="20"/>
      <c r="I303" s="20" t="n">
        <v>1000</v>
      </c>
      <c r="J303" s="20"/>
      <c r="K303" s="20" t="n">
        <f aca="false">J303*12/10</f>
        <v>0</v>
      </c>
      <c r="L303" s="20" t="n">
        <v>0</v>
      </c>
      <c r="M303" s="20" t="n">
        <v>0</v>
      </c>
    </row>
    <row r="304" customFormat="false" ht="15" hidden="false" customHeight="false" outlineLevel="0" collapsed="false">
      <c r="A304" s="0" t="s">
        <v>442</v>
      </c>
      <c r="B304" s="0" t="s">
        <v>443</v>
      </c>
      <c r="C304" s="20" t="n">
        <v>26007</v>
      </c>
      <c r="D304" s="20" t="n">
        <v>27916</v>
      </c>
      <c r="E304" s="20" t="n">
        <v>29857</v>
      </c>
      <c r="F304" s="20" t="n">
        <v>5000</v>
      </c>
      <c r="G304" s="20" t="n">
        <v>24366</v>
      </c>
      <c r="H304" s="20" t="n">
        <v>26558</v>
      </c>
      <c r="I304" s="20" t="n">
        <v>10000</v>
      </c>
      <c r="J304" s="20" t="n">
        <v>64558</v>
      </c>
      <c r="K304" s="20" t="n">
        <f aca="false">J304*12/10</f>
        <v>77469.6</v>
      </c>
      <c r="L304" s="20" t="n">
        <v>100000</v>
      </c>
      <c r="M304" s="20" t="n">
        <v>50000</v>
      </c>
    </row>
    <row r="305" customFormat="false" ht="15" hidden="false" customHeight="false" outlineLevel="0" collapsed="false">
      <c r="A305" s="0" t="s">
        <v>444</v>
      </c>
      <c r="B305" s="0" t="s">
        <v>445</v>
      </c>
      <c r="C305" s="20" t="n">
        <v>3214</v>
      </c>
      <c r="D305" s="20" t="n">
        <v>3183</v>
      </c>
      <c r="E305" s="20" t="n">
        <v>1712</v>
      </c>
      <c r="F305" s="20"/>
      <c r="G305" s="20"/>
      <c r="H305" s="20"/>
      <c r="I305" s="20" t="n">
        <v>77271</v>
      </c>
      <c r="J305" s="20" t="n">
        <v>86</v>
      </c>
      <c r="K305" s="20" t="n">
        <f aca="false">J305*12/10</f>
        <v>103.2</v>
      </c>
      <c r="L305" s="20" t="n">
        <v>77500</v>
      </c>
      <c r="M305" s="20" t="n">
        <v>25000</v>
      </c>
    </row>
    <row r="306" customFormat="false" ht="15" hidden="false" customHeight="false" outlineLevel="0" collapsed="false">
      <c r="A306" s="0" t="s">
        <v>446</v>
      </c>
      <c r="B306" s="0" t="s">
        <v>447</v>
      </c>
      <c r="C306" s="20" t="n">
        <v>65230</v>
      </c>
      <c r="D306" s="20" t="n">
        <v>87057</v>
      </c>
      <c r="E306" s="20" t="n">
        <v>66176</v>
      </c>
      <c r="F306" s="20" t="n">
        <v>70000</v>
      </c>
      <c r="G306" s="20" t="n">
        <v>128313</v>
      </c>
      <c r="H306" s="20" t="n">
        <v>152402</v>
      </c>
      <c r="I306" s="20" t="n">
        <v>70000</v>
      </c>
      <c r="J306" s="20" t="n">
        <v>23819</v>
      </c>
      <c r="K306" s="20" t="n">
        <f aca="false">J306*12/10</f>
        <v>28582.8</v>
      </c>
      <c r="L306" s="20" t="n">
        <v>200000</v>
      </c>
      <c r="M306" s="20" t="n">
        <v>30000</v>
      </c>
    </row>
    <row r="307" customFormat="false" ht="15" hidden="false" customHeight="false" outlineLevel="0" collapsed="false">
      <c r="B307" s="19" t="s">
        <v>448</v>
      </c>
      <c r="C307" s="21" t="n">
        <f aca="false">SUM(C299:C306)</f>
        <v>310475</v>
      </c>
      <c r="D307" s="21" t="n">
        <f aca="false">SUM(D299:D306)</f>
        <v>349072</v>
      </c>
      <c r="E307" s="21" t="n">
        <f aca="false">SUM(E299:E306)</f>
        <v>286987</v>
      </c>
      <c r="F307" s="21" t="n">
        <f aca="false">SUM(F299:F306)</f>
        <v>336050</v>
      </c>
      <c r="G307" s="21" t="n">
        <f aca="false">SUM(G299:G306)</f>
        <v>332793</v>
      </c>
      <c r="H307" s="21" t="n">
        <f aca="false">SUM(H299:H306)</f>
        <v>298809</v>
      </c>
      <c r="I307" s="21" t="n">
        <f aca="false">SUM(I299:I306)</f>
        <v>352771</v>
      </c>
      <c r="J307" s="21" t="n">
        <f aca="false">SUM(J299:J306)</f>
        <v>227675</v>
      </c>
      <c r="K307" s="20" t="n">
        <f aca="false">J307*12/10</f>
        <v>273210</v>
      </c>
      <c r="L307" s="21" t="n">
        <f aca="false">SUM(L299:L306)</f>
        <v>543000</v>
      </c>
      <c r="M307" s="21" t="n">
        <f aca="false">SUM(M299:M306)</f>
        <v>310500</v>
      </c>
    </row>
    <row r="308" customFormat="false" ht="15" hidden="false" customHeight="false" outlineLevel="0" collapsed="false">
      <c r="B308" s="19"/>
      <c r="C308" s="20"/>
      <c r="D308" s="20"/>
      <c r="E308" s="20"/>
      <c r="F308" s="20"/>
      <c r="G308" s="20"/>
      <c r="H308" s="20"/>
      <c r="I308" s="20"/>
      <c r="J308" s="20"/>
      <c r="K308" s="20"/>
      <c r="L308" s="20"/>
      <c r="M308" s="20"/>
    </row>
    <row r="309" customFormat="false" ht="15" hidden="false" customHeight="false" outlineLevel="0" collapsed="false">
      <c r="A309" s="0" t="n">
        <v>432</v>
      </c>
      <c r="B309" s="19" t="s">
        <v>449</v>
      </c>
      <c r="C309" s="20"/>
      <c r="D309" s="20"/>
      <c r="E309" s="20"/>
      <c r="F309" s="20"/>
      <c r="G309" s="20"/>
      <c r="H309" s="20"/>
      <c r="I309" s="20"/>
      <c r="J309" s="20"/>
      <c r="K309" s="20"/>
      <c r="L309" s="20"/>
      <c r="M309" s="20"/>
    </row>
    <row r="310" customFormat="false" ht="15" hidden="false" customHeight="false" outlineLevel="0" collapsed="false">
      <c r="A310" s="0" t="s">
        <v>450</v>
      </c>
      <c r="B310" s="0" t="s">
        <v>451</v>
      </c>
      <c r="C310" s="20" t="n">
        <v>4096</v>
      </c>
      <c r="D310" s="20"/>
      <c r="E310" s="20" t="n">
        <v>61377</v>
      </c>
      <c r="F310" s="20" t="n">
        <v>95000</v>
      </c>
      <c r="G310" s="20"/>
      <c r="H310" s="20"/>
      <c r="I310" s="20" t="n">
        <v>90000</v>
      </c>
      <c r="J310" s="20" t="n">
        <v>0</v>
      </c>
      <c r="K310" s="20" t="n">
        <f aca="false">J310*12/10</f>
        <v>0</v>
      </c>
      <c r="L310" s="20" t="n">
        <v>90000</v>
      </c>
      <c r="M310" s="20" t="n">
        <v>90000</v>
      </c>
    </row>
    <row r="311" customFormat="false" ht="15" hidden="false" customHeight="false" outlineLevel="0" collapsed="false">
      <c r="B311" s="19" t="s">
        <v>452</v>
      </c>
      <c r="C311" s="21" t="n">
        <v>4096</v>
      </c>
      <c r="D311" s="21" t="n">
        <f aca="false">D310</f>
        <v>0</v>
      </c>
      <c r="E311" s="21" t="n">
        <f aca="false">E310</f>
        <v>61377</v>
      </c>
      <c r="F311" s="21" t="n">
        <f aca="false">F310</f>
        <v>95000</v>
      </c>
      <c r="G311" s="21" t="n">
        <f aca="false">G310</f>
        <v>0</v>
      </c>
      <c r="H311" s="21" t="n">
        <f aca="false">H310</f>
        <v>0</v>
      </c>
      <c r="I311" s="21" t="n">
        <f aca="false">I310</f>
        <v>90000</v>
      </c>
      <c r="J311" s="21" t="n">
        <f aca="false">J310</f>
        <v>0</v>
      </c>
      <c r="K311" s="20" t="n">
        <f aca="false">J311*12/10</f>
        <v>0</v>
      </c>
      <c r="L311" s="21" t="n">
        <f aca="false">L310</f>
        <v>90000</v>
      </c>
      <c r="M311" s="21" t="n">
        <f aca="false">SUM(M310)</f>
        <v>90000</v>
      </c>
    </row>
    <row r="312" customFormat="false" ht="15" hidden="false" customHeight="false" outlineLevel="0" collapsed="false">
      <c r="B312" s="19"/>
      <c r="C312" s="20"/>
      <c r="D312" s="20"/>
      <c r="E312" s="20"/>
      <c r="F312" s="20"/>
      <c r="G312" s="20"/>
      <c r="H312" s="20"/>
      <c r="I312" s="20"/>
      <c r="J312" s="20"/>
      <c r="K312" s="20"/>
      <c r="L312" s="20"/>
      <c r="M312" s="20"/>
    </row>
    <row r="313" customFormat="false" ht="15" hidden="false" customHeight="false" outlineLevel="0" collapsed="false">
      <c r="A313" s="0" t="n">
        <v>433</v>
      </c>
      <c r="B313" s="19" t="s">
        <v>453</v>
      </c>
      <c r="C313" s="20"/>
      <c r="D313" s="20"/>
      <c r="E313" s="20"/>
      <c r="F313" s="20"/>
      <c r="G313" s="20"/>
      <c r="H313" s="20"/>
      <c r="I313" s="20"/>
      <c r="J313" s="20"/>
      <c r="K313" s="20"/>
      <c r="L313" s="20"/>
      <c r="M313" s="20"/>
    </row>
    <row r="314" customFormat="false" ht="15" hidden="false" customHeight="false" outlineLevel="0" collapsed="false">
      <c r="A314" s="0" t="s">
        <v>454</v>
      </c>
      <c r="B314" s="0" t="s">
        <v>455</v>
      </c>
      <c r="C314" s="20" t="n">
        <v>755</v>
      </c>
      <c r="D314" s="20" t="n">
        <v>871</v>
      </c>
      <c r="E314" s="20" t="n">
        <v>1000</v>
      </c>
      <c r="F314" s="20" t="n">
        <v>100</v>
      </c>
      <c r="G314" s="20" t="n">
        <v>289</v>
      </c>
      <c r="H314" s="20" t="n">
        <v>289</v>
      </c>
      <c r="I314" s="20" t="n">
        <v>100</v>
      </c>
      <c r="J314" s="20" t="n">
        <v>440</v>
      </c>
      <c r="K314" s="20" t="n">
        <f aca="false">J314*12/10</f>
        <v>528</v>
      </c>
      <c r="L314" s="20" t="n">
        <v>100</v>
      </c>
      <c r="M314" s="20" t="n">
        <v>100</v>
      </c>
    </row>
    <row r="315" customFormat="false" ht="15" hidden="false" customHeight="false" outlineLevel="0" collapsed="false">
      <c r="B315" s="19" t="s">
        <v>456</v>
      </c>
      <c r="C315" s="21" t="n">
        <v>755</v>
      </c>
      <c r="D315" s="21" t="n">
        <f aca="false">D314</f>
        <v>871</v>
      </c>
      <c r="E315" s="21" t="n">
        <f aca="false">E314</f>
        <v>1000</v>
      </c>
      <c r="F315" s="21" t="n">
        <f aca="false">F314</f>
        <v>100</v>
      </c>
      <c r="G315" s="21" t="n">
        <f aca="false">G314</f>
        <v>289</v>
      </c>
      <c r="H315" s="21" t="n">
        <f aca="false">H314</f>
        <v>289</v>
      </c>
      <c r="I315" s="21" t="n">
        <f aca="false">I314</f>
        <v>100</v>
      </c>
      <c r="J315" s="21" t="n">
        <f aca="false">J314</f>
        <v>440</v>
      </c>
      <c r="K315" s="20" t="n">
        <f aca="false">J315*12/10</f>
        <v>528</v>
      </c>
      <c r="L315" s="21" t="n">
        <f aca="false">L314</f>
        <v>100</v>
      </c>
      <c r="M315" s="21" t="n">
        <f aca="false">SUM(M314:M314)</f>
        <v>100</v>
      </c>
    </row>
    <row r="316" customFormat="false" ht="15" hidden="false" customHeight="false" outlineLevel="0" collapsed="false">
      <c r="B316" s="19"/>
      <c r="C316" s="20"/>
      <c r="D316" s="20"/>
      <c r="E316" s="20"/>
      <c r="F316" s="20"/>
      <c r="G316" s="20"/>
      <c r="H316" s="20"/>
      <c r="I316" s="20"/>
      <c r="J316" s="20"/>
      <c r="K316" s="20"/>
      <c r="L316" s="20"/>
      <c r="M316" s="20"/>
    </row>
    <row r="317" customFormat="false" ht="15" hidden="false" customHeight="false" outlineLevel="0" collapsed="false">
      <c r="A317" s="0" t="n">
        <v>434</v>
      </c>
      <c r="B317" s="19" t="s">
        <v>457</v>
      </c>
      <c r="C317" s="20"/>
      <c r="D317" s="20"/>
      <c r="E317" s="20"/>
      <c r="F317" s="20"/>
      <c r="G317" s="20"/>
      <c r="H317" s="20"/>
      <c r="I317" s="20"/>
      <c r="J317" s="20"/>
      <c r="K317" s="20"/>
      <c r="L317" s="20"/>
      <c r="M317" s="20"/>
    </row>
    <row r="318" customFormat="false" ht="15" hidden="false" customHeight="false" outlineLevel="0" collapsed="false">
      <c r="A318" s="0" t="s">
        <v>458</v>
      </c>
      <c r="B318" s="0" t="s">
        <v>459</v>
      </c>
      <c r="C318" s="20" t="n">
        <v>4626</v>
      </c>
      <c r="D318" s="20" t="n">
        <v>3845</v>
      </c>
      <c r="E318" s="20" t="n">
        <v>22619</v>
      </c>
      <c r="F318" s="20" t="n">
        <v>4200</v>
      </c>
      <c r="G318" s="20" t="n">
        <v>569</v>
      </c>
      <c r="H318" s="20" t="n">
        <v>569</v>
      </c>
      <c r="I318" s="20" t="n">
        <v>24000</v>
      </c>
      <c r="J318" s="20" t="n">
        <v>0</v>
      </c>
      <c r="K318" s="20" t="n">
        <f aca="false">J318*12/10</f>
        <v>0</v>
      </c>
      <c r="L318" s="20" t="n">
        <v>2000</v>
      </c>
      <c r="M318" s="20" t="n">
        <v>0</v>
      </c>
    </row>
    <row r="319" customFormat="false" ht="15" hidden="false" customHeight="false" outlineLevel="0" collapsed="false">
      <c r="A319" s="0" t="s">
        <v>460</v>
      </c>
      <c r="B319" s="0" t="s">
        <v>461</v>
      </c>
      <c r="C319" s="20" t="n">
        <v>1238</v>
      </c>
      <c r="D319" s="20" t="n">
        <v>8325</v>
      </c>
      <c r="E319" s="20" t="n">
        <v>29863</v>
      </c>
      <c r="F319" s="20" t="n">
        <v>2000</v>
      </c>
      <c r="G319" s="20" t="n">
        <v>39967</v>
      </c>
      <c r="H319" s="20" t="n">
        <v>39967</v>
      </c>
      <c r="I319" s="20" t="n">
        <v>2000</v>
      </c>
      <c r="J319" s="20" t="n">
        <v>1070</v>
      </c>
      <c r="K319" s="20" t="n">
        <f aca="false">J319*12/10</f>
        <v>1284</v>
      </c>
      <c r="L319" s="20" t="n">
        <v>2000</v>
      </c>
      <c r="M319" s="20" t="n">
        <v>2000</v>
      </c>
    </row>
    <row r="320" customFormat="false" ht="15" hidden="false" customHeight="false" outlineLevel="0" collapsed="false">
      <c r="B320" s="19" t="s">
        <v>462</v>
      </c>
      <c r="C320" s="21" t="n">
        <f aca="false">SUM(C318:C319)</f>
        <v>5864</v>
      </c>
      <c r="D320" s="21" t="n">
        <f aca="false">SUM(D318:D319)</f>
        <v>12170</v>
      </c>
      <c r="E320" s="21" t="n">
        <f aca="false">SUM(E318:E319)</f>
        <v>52482</v>
      </c>
      <c r="F320" s="21" t="n">
        <f aca="false">SUM(F318:F319)</f>
        <v>6200</v>
      </c>
      <c r="G320" s="21" t="n">
        <f aca="false">SUM(G318:G319)</f>
        <v>40536</v>
      </c>
      <c r="H320" s="21" t="n">
        <f aca="false">SUM(H318:H319)</f>
        <v>40536</v>
      </c>
      <c r="I320" s="21" t="n">
        <f aca="false">SUM(I318:I319)</f>
        <v>26000</v>
      </c>
      <c r="J320" s="21" t="n">
        <f aca="false">SUM(J318:J319)</f>
        <v>1070</v>
      </c>
      <c r="K320" s="20" t="n">
        <f aca="false">J320*12/10</f>
        <v>1284</v>
      </c>
      <c r="L320" s="21" t="n">
        <f aca="false">SUM(L318:L319)</f>
        <v>4000</v>
      </c>
      <c r="M320" s="21" t="n">
        <f aca="false">SUM(M318:M319)</f>
        <v>2000</v>
      </c>
    </row>
    <row r="321" customFormat="false" ht="15" hidden="false" customHeight="false" outlineLevel="0" collapsed="false">
      <c r="C321" s="20"/>
      <c r="D321" s="20"/>
      <c r="E321" s="20"/>
      <c r="F321" s="20"/>
      <c r="G321" s="20"/>
      <c r="H321" s="20"/>
      <c r="I321" s="20"/>
      <c r="J321" s="20"/>
      <c r="K321" s="20"/>
      <c r="L321" s="20"/>
      <c r="M321" s="20"/>
    </row>
    <row r="322" customFormat="false" ht="15" hidden="false" customHeight="false" outlineLevel="0" collapsed="false">
      <c r="A322" s="0" t="n">
        <v>438</v>
      </c>
      <c r="B322" s="19" t="s">
        <v>463</v>
      </c>
      <c r="C322" s="20"/>
      <c r="D322" s="20"/>
      <c r="E322" s="20"/>
      <c r="F322" s="20"/>
      <c r="G322" s="20"/>
      <c r="H322" s="20"/>
      <c r="I322" s="20"/>
      <c r="J322" s="20"/>
      <c r="K322" s="20"/>
      <c r="L322" s="20"/>
      <c r="M322" s="20"/>
    </row>
    <row r="323" customFormat="false" ht="15" hidden="false" customHeight="false" outlineLevel="0" collapsed="false">
      <c r="A323" s="0" t="s">
        <v>464</v>
      </c>
      <c r="B323" s="0" t="s">
        <v>465</v>
      </c>
      <c r="C323" s="20" t="n">
        <v>9105</v>
      </c>
      <c r="D323" s="20" t="n">
        <v>26767</v>
      </c>
      <c r="E323" s="20" t="n">
        <v>8867</v>
      </c>
      <c r="F323" s="20" t="n">
        <v>6000</v>
      </c>
      <c r="G323" s="20" t="n">
        <v>3011</v>
      </c>
      <c r="H323" s="20" t="n">
        <v>717</v>
      </c>
      <c r="I323" s="20" t="n">
        <v>6000</v>
      </c>
      <c r="J323" s="20" t="n">
        <v>24620</v>
      </c>
      <c r="K323" s="20" t="n">
        <f aca="false">J323*12/10</f>
        <v>29544</v>
      </c>
      <c r="L323" s="20" t="n">
        <v>21000</v>
      </c>
      <c r="M323" s="20" t="n">
        <v>30000</v>
      </c>
    </row>
    <row r="324" customFormat="false" ht="15" hidden="false" customHeight="false" outlineLevel="0" collapsed="false">
      <c r="B324" s="19" t="s">
        <v>466</v>
      </c>
      <c r="C324" s="21" t="n">
        <v>9105</v>
      </c>
      <c r="D324" s="21" t="n">
        <f aca="false">D323</f>
        <v>26767</v>
      </c>
      <c r="E324" s="21" t="n">
        <f aca="false">E323</f>
        <v>8867</v>
      </c>
      <c r="F324" s="21" t="n">
        <f aca="false">F323</f>
        <v>6000</v>
      </c>
      <c r="G324" s="21" t="n">
        <f aca="false">G323</f>
        <v>3011</v>
      </c>
      <c r="H324" s="21" t="n">
        <f aca="false">H323</f>
        <v>717</v>
      </c>
      <c r="I324" s="21" t="n">
        <f aca="false">I323</f>
        <v>6000</v>
      </c>
      <c r="J324" s="21" t="n">
        <f aca="false">J323</f>
        <v>24620</v>
      </c>
      <c r="K324" s="20" t="n">
        <f aca="false">J324*12/10</f>
        <v>29544</v>
      </c>
      <c r="L324" s="21" t="n">
        <f aca="false">L323</f>
        <v>21000</v>
      </c>
      <c r="M324" s="21" t="n">
        <f aca="false">SUM(M323:M323)</f>
        <v>30000</v>
      </c>
    </row>
    <row r="325" customFormat="false" ht="15" hidden="false" customHeight="false" outlineLevel="0" collapsed="false">
      <c r="B325" s="19"/>
      <c r="C325" s="20"/>
      <c r="D325" s="20"/>
      <c r="E325" s="20"/>
      <c r="F325" s="20"/>
      <c r="G325" s="20"/>
      <c r="H325" s="20"/>
      <c r="I325" s="20"/>
      <c r="J325" s="20"/>
      <c r="K325" s="20"/>
      <c r="L325" s="20"/>
      <c r="M325" s="20"/>
    </row>
    <row r="326" customFormat="false" ht="15" hidden="false" customHeight="false" outlineLevel="0" collapsed="false">
      <c r="A326" s="0" t="n">
        <v>447</v>
      </c>
      <c r="B326" s="19" t="s">
        <v>467</v>
      </c>
      <c r="C326" s="20"/>
      <c r="D326" s="20"/>
      <c r="E326" s="20"/>
      <c r="F326" s="20"/>
      <c r="G326" s="20"/>
      <c r="H326" s="20"/>
      <c r="I326" s="20"/>
      <c r="J326" s="20"/>
      <c r="K326" s="20"/>
      <c r="L326" s="20"/>
      <c r="M326" s="20"/>
    </row>
    <row r="327" customFormat="false" ht="15" hidden="false" customHeight="false" outlineLevel="0" collapsed="false">
      <c r="A327" s="0" t="s">
        <v>468</v>
      </c>
      <c r="B327" s="0" t="s">
        <v>469</v>
      </c>
      <c r="C327" s="20" t="n">
        <v>3125</v>
      </c>
      <c r="D327" s="20" t="n">
        <v>4260</v>
      </c>
      <c r="E327" s="20" t="n">
        <v>4473</v>
      </c>
      <c r="F327" s="20" t="n">
        <v>4500</v>
      </c>
      <c r="G327" s="20" t="n">
        <v>4697</v>
      </c>
      <c r="H327" s="20" t="n">
        <v>4697</v>
      </c>
      <c r="I327" s="20" t="n">
        <v>4500</v>
      </c>
      <c r="J327" s="20" t="n">
        <v>4932</v>
      </c>
      <c r="K327" s="20" t="n">
        <f aca="false">J327*12/10</f>
        <v>5918.4</v>
      </c>
      <c r="L327" s="20" t="n">
        <v>5000</v>
      </c>
      <c r="M327" s="20" t="n">
        <v>5000</v>
      </c>
    </row>
    <row r="328" customFormat="false" ht="15" hidden="false" customHeight="false" outlineLevel="0" collapsed="false">
      <c r="B328" s="19" t="s">
        <v>470</v>
      </c>
      <c r="C328" s="21" t="n">
        <v>3125</v>
      </c>
      <c r="D328" s="21" t="n">
        <f aca="false">D327</f>
        <v>4260</v>
      </c>
      <c r="E328" s="21" t="n">
        <f aca="false">E327</f>
        <v>4473</v>
      </c>
      <c r="F328" s="21" t="n">
        <f aca="false">F327</f>
        <v>4500</v>
      </c>
      <c r="G328" s="21" t="n">
        <f aca="false">G327</f>
        <v>4697</v>
      </c>
      <c r="H328" s="21" t="n">
        <f aca="false">H327</f>
        <v>4697</v>
      </c>
      <c r="I328" s="21" t="n">
        <f aca="false">I327</f>
        <v>4500</v>
      </c>
      <c r="J328" s="21" t="n">
        <f aca="false">J327</f>
        <v>4932</v>
      </c>
      <c r="K328" s="20" t="n">
        <f aca="false">J328*12/10</f>
        <v>5918.4</v>
      </c>
      <c r="L328" s="21" t="n">
        <f aca="false">L327</f>
        <v>5000</v>
      </c>
      <c r="M328" s="21" t="n">
        <f aca="false">SUM(M327)</f>
        <v>5000</v>
      </c>
    </row>
    <row r="329" customFormat="false" ht="15" hidden="false" customHeight="false" outlineLevel="0" collapsed="false">
      <c r="B329" s="19"/>
      <c r="C329" s="20"/>
      <c r="D329" s="20"/>
      <c r="E329" s="20"/>
      <c r="F329" s="20"/>
      <c r="G329" s="20"/>
      <c r="H329" s="20"/>
      <c r="I329" s="20"/>
      <c r="J329" s="20"/>
      <c r="K329" s="20"/>
      <c r="L329" s="20"/>
      <c r="M329" s="20"/>
    </row>
    <row r="330" customFormat="false" ht="15" hidden="false" customHeight="false" outlineLevel="0" collapsed="false">
      <c r="A330" s="0" t="n">
        <v>460</v>
      </c>
      <c r="B330" s="19" t="s">
        <v>471</v>
      </c>
      <c r="C330" s="20"/>
      <c r="D330" s="20"/>
      <c r="E330" s="20"/>
      <c r="F330" s="20"/>
      <c r="G330" s="20"/>
      <c r="H330" s="20"/>
      <c r="I330" s="20"/>
      <c r="J330" s="20"/>
      <c r="K330" s="20"/>
      <c r="L330" s="20"/>
      <c r="M330" s="20"/>
    </row>
    <row r="331" customFormat="false" ht="15" hidden="false" customHeight="false" outlineLevel="0" collapsed="false">
      <c r="A331" s="0" t="s">
        <v>472</v>
      </c>
      <c r="B331" s="0" t="s">
        <v>473</v>
      </c>
      <c r="C331" s="20"/>
      <c r="D331" s="20" t="n">
        <v>4700</v>
      </c>
      <c r="E331" s="20" t="n">
        <v>50455</v>
      </c>
      <c r="F331" s="20" t="n">
        <v>4000</v>
      </c>
      <c r="G331" s="20" t="n">
        <v>167</v>
      </c>
      <c r="H331" s="20" t="n">
        <v>167</v>
      </c>
      <c r="I331" s="20" t="n">
        <v>5000</v>
      </c>
      <c r="J331" s="20" t="n">
        <v>0</v>
      </c>
      <c r="K331" s="20" t="n">
        <f aca="false">J331*12/10</f>
        <v>0</v>
      </c>
      <c r="L331" s="20" t="n">
        <v>0</v>
      </c>
      <c r="M331" s="20" t="n">
        <v>0</v>
      </c>
    </row>
    <row r="332" customFormat="false" ht="15" hidden="false" customHeight="false" outlineLevel="0" collapsed="false">
      <c r="B332" s="19" t="s">
        <v>474</v>
      </c>
      <c r="C332" s="21" t="n">
        <v>0</v>
      </c>
      <c r="D332" s="21" t="n">
        <f aca="false">D331</f>
        <v>4700</v>
      </c>
      <c r="E332" s="21" t="n">
        <f aca="false">E331</f>
        <v>50455</v>
      </c>
      <c r="F332" s="21" t="n">
        <f aca="false">F331</f>
        <v>4000</v>
      </c>
      <c r="G332" s="21" t="n">
        <f aca="false">G331</f>
        <v>167</v>
      </c>
      <c r="H332" s="21" t="n">
        <f aca="false">H331</f>
        <v>167</v>
      </c>
      <c r="I332" s="21" t="n">
        <f aca="false">I331</f>
        <v>5000</v>
      </c>
      <c r="J332" s="21" t="n">
        <f aca="false">J331</f>
        <v>0</v>
      </c>
      <c r="K332" s="20" t="n">
        <f aca="false">J332*12/10</f>
        <v>0</v>
      </c>
      <c r="L332" s="21" t="n">
        <f aca="false">L331</f>
        <v>0</v>
      </c>
      <c r="M332" s="21" t="n">
        <f aca="false">SUM(M331)</f>
        <v>0</v>
      </c>
    </row>
    <row r="333" customFormat="false" ht="15" hidden="false" customHeight="false" outlineLevel="0" collapsed="false">
      <c r="C333" s="20"/>
      <c r="D333" s="20"/>
      <c r="E333" s="20"/>
      <c r="F333" s="20"/>
      <c r="G333" s="20"/>
      <c r="H333" s="20"/>
      <c r="I333" s="20"/>
      <c r="J333" s="20"/>
      <c r="K333" s="20"/>
      <c r="L333" s="20"/>
      <c r="M333" s="20"/>
    </row>
    <row r="334" customFormat="false" ht="15" hidden="false" customHeight="false" outlineLevel="0" collapsed="false">
      <c r="A334" s="0" t="n">
        <v>462</v>
      </c>
      <c r="B334" s="19" t="s">
        <v>475</v>
      </c>
      <c r="C334" s="20"/>
      <c r="D334" s="20"/>
      <c r="E334" s="20"/>
      <c r="F334" s="20"/>
      <c r="G334" s="20"/>
      <c r="H334" s="20"/>
      <c r="I334" s="20"/>
      <c r="J334" s="20"/>
      <c r="K334" s="20"/>
      <c r="L334" s="20"/>
      <c r="M334" s="20"/>
    </row>
    <row r="335" customFormat="false" ht="15" hidden="false" customHeight="false" outlineLevel="0" collapsed="false">
      <c r="A335" s="0" t="s">
        <v>476</v>
      </c>
      <c r="B335" s="0" t="s">
        <v>477</v>
      </c>
      <c r="C335" s="20"/>
      <c r="D335" s="20" t="n">
        <v>35743</v>
      </c>
      <c r="E335" s="20"/>
      <c r="F335" s="20"/>
      <c r="G335" s="20" t="n">
        <v>2700</v>
      </c>
      <c r="H335" s="20" t="n">
        <v>2700</v>
      </c>
      <c r="I335" s="20" t="n">
        <v>1000</v>
      </c>
      <c r="J335" s="20" t="n">
        <v>169</v>
      </c>
      <c r="K335" s="20" t="n">
        <f aca="false">J335*12/10</f>
        <v>202.8</v>
      </c>
      <c r="L335" s="20" t="n">
        <v>0</v>
      </c>
      <c r="M335" s="20" t="n">
        <v>0</v>
      </c>
    </row>
    <row r="336" customFormat="false" ht="15" hidden="false" customHeight="false" outlineLevel="0" collapsed="false">
      <c r="B336" s="19" t="s">
        <v>478</v>
      </c>
      <c r="C336" s="21" t="n">
        <v>0</v>
      </c>
      <c r="D336" s="21" t="n">
        <f aca="false">D335</f>
        <v>35743</v>
      </c>
      <c r="E336" s="21" t="n">
        <f aca="false">E335</f>
        <v>0</v>
      </c>
      <c r="F336" s="21" t="n">
        <f aca="false">F335</f>
        <v>0</v>
      </c>
      <c r="G336" s="21" t="n">
        <f aca="false">G335</f>
        <v>2700</v>
      </c>
      <c r="H336" s="21" t="n">
        <f aca="false">H335</f>
        <v>2700</v>
      </c>
      <c r="I336" s="21" t="n">
        <f aca="false">I335</f>
        <v>1000</v>
      </c>
      <c r="J336" s="21" t="n">
        <f aca="false">J335</f>
        <v>169</v>
      </c>
      <c r="K336" s="20" t="n">
        <f aca="false">J336*12/10</f>
        <v>202.8</v>
      </c>
      <c r="L336" s="21" t="n">
        <f aca="false">L335</f>
        <v>0</v>
      </c>
      <c r="M336" s="21" t="n">
        <f aca="false">SUM(M335)</f>
        <v>0</v>
      </c>
    </row>
    <row r="337" customFormat="false" ht="15" hidden="false" customHeight="false" outlineLevel="0" collapsed="false">
      <c r="C337" s="20"/>
      <c r="D337" s="20"/>
      <c r="E337" s="20"/>
      <c r="F337" s="20"/>
      <c r="G337" s="20"/>
      <c r="H337" s="20"/>
      <c r="I337" s="20"/>
      <c r="J337" s="20"/>
      <c r="K337" s="20"/>
      <c r="L337" s="20"/>
      <c r="M337" s="20"/>
    </row>
    <row r="338" customFormat="false" ht="15" hidden="false" customHeight="false" outlineLevel="0" collapsed="false">
      <c r="A338" s="0" t="n">
        <v>463</v>
      </c>
      <c r="B338" s="19" t="s">
        <v>479</v>
      </c>
      <c r="C338" s="20"/>
      <c r="D338" s="20"/>
      <c r="E338" s="20"/>
      <c r="F338" s="20"/>
      <c r="G338" s="20"/>
      <c r="H338" s="20"/>
      <c r="I338" s="20"/>
      <c r="J338" s="20"/>
      <c r="K338" s="20"/>
      <c r="L338" s="20"/>
      <c r="M338" s="20"/>
    </row>
    <row r="339" customFormat="false" ht="15" hidden="false" customHeight="false" outlineLevel="0" collapsed="false">
      <c r="A339" s="0" t="s">
        <v>480</v>
      </c>
      <c r="B339" s="0" t="s">
        <v>262</v>
      </c>
      <c r="C339" s="20" t="n">
        <v>22746</v>
      </c>
      <c r="D339" s="20" t="n">
        <v>23534</v>
      </c>
      <c r="E339" s="20" t="n">
        <v>23725</v>
      </c>
      <c r="F339" s="20"/>
      <c r="G339" s="20"/>
      <c r="H339" s="20"/>
      <c r="I339" s="20"/>
      <c r="J339" s="20"/>
      <c r="K339" s="20" t="n">
        <f aca="false">J339*12/10</f>
        <v>0</v>
      </c>
      <c r="L339" s="20" t="n">
        <v>0</v>
      </c>
      <c r="M339" s="20" t="n">
        <v>57191</v>
      </c>
    </row>
    <row r="340" customFormat="false" ht="15" hidden="false" customHeight="false" outlineLevel="0" collapsed="false">
      <c r="A340" s="0" t="s">
        <v>481</v>
      </c>
      <c r="B340" s="0" t="s">
        <v>336</v>
      </c>
      <c r="C340" s="20"/>
      <c r="D340" s="20"/>
      <c r="E340" s="20"/>
      <c r="F340" s="20"/>
      <c r="G340" s="20"/>
      <c r="H340" s="20"/>
      <c r="I340" s="20"/>
      <c r="J340" s="20"/>
      <c r="K340" s="20" t="n">
        <f aca="false">J340*12/10</f>
        <v>0</v>
      </c>
      <c r="L340" s="20" t="n">
        <v>0</v>
      </c>
      <c r="M340" s="20"/>
    </row>
    <row r="341" customFormat="false" ht="15" hidden="false" customHeight="false" outlineLevel="0" collapsed="false">
      <c r="A341" s="0" t="s">
        <v>482</v>
      </c>
      <c r="B341" s="0" t="s">
        <v>483</v>
      </c>
      <c r="C341" s="20"/>
      <c r="D341" s="20"/>
      <c r="E341" s="20"/>
      <c r="F341" s="20"/>
      <c r="G341" s="20"/>
      <c r="H341" s="20"/>
      <c r="I341" s="20"/>
      <c r="J341" s="20"/>
      <c r="K341" s="20" t="n">
        <f aca="false">J341*12/10</f>
        <v>0</v>
      </c>
      <c r="L341" s="20" t="n">
        <v>0</v>
      </c>
      <c r="M341" s="20" t="n">
        <v>92377</v>
      </c>
    </row>
    <row r="342" customFormat="false" ht="15" hidden="false" customHeight="false" outlineLevel="0" collapsed="false">
      <c r="B342" s="0" t="s">
        <v>484</v>
      </c>
      <c r="C342" s="20"/>
      <c r="D342" s="20"/>
      <c r="E342" s="20"/>
      <c r="F342" s="20"/>
      <c r="G342" s="20"/>
      <c r="H342" s="20"/>
      <c r="I342" s="20"/>
      <c r="J342" s="20"/>
      <c r="K342" s="20"/>
      <c r="L342" s="20"/>
      <c r="M342" s="20" t="n">
        <v>90000</v>
      </c>
    </row>
    <row r="343" customFormat="false" ht="15" hidden="false" customHeight="false" outlineLevel="0" collapsed="false">
      <c r="A343" s="0" t="s">
        <v>485</v>
      </c>
      <c r="B343" s="0" t="s">
        <v>486</v>
      </c>
      <c r="C343" s="20"/>
      <c r="D343" s="20"/>
      <c r="E343" s="20" t="n">
        <v>151546</v>
      </c>
      <c r="F343" s="20"/>
      <c r="G343" s="20"/>
      <c r="H343" s="20"/>
      <c r="I343" s="20" t="n">
        <v>75000</v>
      </c>
      <c r="J343" s="20"/>
      <c r="K343" s="20" t="n">
        <f aca="false">J343*12/10</f>
        <v>0</v>
      </c>
      <c r="L343" s="20" t="n">
        <v>0</v>
      </c>
      <c r="M343" s="20" t="n">
        <v>78161</v>
      </c>
    </row>
    <row r="344" customFormat="false" ht="15" hidden="false" customHeight="false" outlineLevel="0" collapsed="false">
      <c r="B344" s="19" t="s">
        <v>487</v>
      </c>
      <c r="C344" s="21" t="n">
        <f aca="false">SUM(C339:C343)</f>
        <v>22746</v>
      </c>
      <c r="D344" s="21" t="n">
        <f aca="false">SUM(D339:D343)</f>
        <v>23534</v>
      </c>
      <c r="E344" s="21" t="n">
        <f aca="false">SUM(E339:E343)</f>
        <v>175271</v>
      </c>
      <c r="F344" s="21" t="n">
        <f aca="false">SUM(F339:F343)</f>
        <v>0</v>
      </c>
      <c r="G344" s="21" t="n">
        <v>0</v>
      </c>
      <c r="H344" s="21" t="n">
        <v>0</v>
      </c>
      <c r="I344" s="21" t="n">
        <f aca="false">SUM(I339:I343)</f>
        <v>75000</v>
      </c>
      <c r="J344" s="21" t="n">
        <f aca="false">SUM(J339:J343)</f>
        <v>0</v>
      </c>
      <c r="K344" s="20" t="n">
        <f aca="false">J344*12/10</f>
        <v>0</v>
      </c>
      <c r="L344" s="21" t="n">
        <f aca="false">SUM(L339:L343)</f>
        <v>0</v>
      </c>
      <c r="M344" s="21" t="n">
        <f aca="false">SUM(M339:M343)</f>
        <v>317729</v>
      </c>
    </row>
    <row r="345" customFormat="false" ht="15" hidden="false" customHeight="false" outlineLevel="0" collapsed="false">
      <c r="C345" s="20"/>
      <c r="D345" s="20"/>
      <c r="E345" s="20"/>
      <c r="F345" s="20"/>
      <c r="G345" s="20"/>
      <c r="H345" s="20"/>
      <c r="I345" s="20"/>
      <c r="J345" s="20"/>
      <c r="K345" s="20"/>
      <c r="L345" s="20"/>
      <c r="M345" s="20"/>
    </row>
    <row r="346" customFormat="false" ht="15" hidden="false" customHeight="false" outlineLevel="0" collapsed="false">
      <c r="A346" s="0" t="n">
        <v>471</v>
      </c>
      <c r="B346" s="19" t="s">
        <v>488</v>
      </c>
      <c r="C346" s="20"/>
      <c r="D346" s="20"/>
      <c r="E346" s="20"/>
      <c r="F346" s="20"/>
      <c r="G346" s="20"/>
      <c r="H346" s="20"/>
      <c r="I346" s="20"/>
      <c r="J346" s="20"/>
      <c r="K346" s="20"/>
      <c r="L346" s="20"/>
      <c r="M346" s="20"/>
    </row>
    <row r="347" customFormat="false" ht="15" hidden="false" customHeight="false" outlineLevel="0" collapsed="false">
      <c r="A347" s="0" t="s">
        <v>489</v>
      </c>
      <c r="B347" s="0" t="s">
        <v>233</v>
      </c>
      <c r="C347" s="20" t="n">
        <v>5000</v>
      </c>
      <c r="D347" s="20" t="n">
        <v>500000</v>
      </c>
      <c r="E347" s="20" t="n">
        <v>5000</v>
      </c>
      <c r="F347" s="20" t="n">
        <v>500000</v>
      </c>
      <c r="G347" s="20"/>
      <c r="H347" s="20"/>
      <c r="I347" s="20"/>
      <c r="J347" s="20"/>
      <c r="K347" s="20" t="n">
        <f aca="false">J347*12/10</f>
        <v>0</v>
      </c>
      <c r="L347" s="20" t="n">
        <v>0</v>
      </c>
      <c r="M347" s="20" t="n">
        <v>500000</v>
      </c>
    </row>
    <row r="348" customFormat="false" ht="15" hidden="false" customHeight="false" outlineLevel="0" collapsed="false">
      <c r="A348" s="0" t="s">
        <v>490</v>
      </c>
      <c r="B348" s="0" t="s">
        <v>491</v>
      </c>
      <c r="C348" s="20" t="n">
        <v>26046</v>
      </c>
      <c r="D348" s="20" t="n">
        <v>10243</v>
      </c>
      <c r="E348" s="20"/>
      <c r="F348" s="20"/>
      <c r="G348" s="20" t="n">
        <v>45653</v>
      </c>
      <c r="H348" s="20" t="n">
        <v>45653</v>
      </c>
      <c r="I348" s="20" t="n">
        <v>394000</v>
      </c>
      <c r="J348" s="20"/>
      <c r="K348" s="20" t="n">
        <f aca="false">J348*12/10</f>
        <v>0</v>
      </c>
      <c r="L348" s="20" t="n">
        <v>364000</v>
      </c>
      <c r="M348" s="20" t="n">
        <f aca="false">N13*N348</f>
        <v>435580.66198316</v>
      </c>
      <c r="N348" s="1" t="n">
        <v>8.14</v>
      </c>
    </row>
    <row r="349" customFormat="false" ht="15" hidden="false" customHeight="false" outlineLevel="0" collapsed="false">
      <c r="A349" s="0" t="s">
        <v>492</v>
      </c>
      <c r="B349" s="0" t="s">
        <v>493</v>
      </c>
      <c r="C349" s="20"/>
      <c r="D349" s="20"/>
      <c r="E349" s="20"/>
      <c r="F349" s="20"/>
      <c r="G349" s="20"/>
      <c r="H349" s="20"/>
      <c r="I349" s="20"/>
      <c r="J349" s="20"/>
      <c r="K349" s="20" t="n">
        <f aca="false">J349*12/10</f>
        <v>0</v>
      </c>
      <c r="L349" s="20" t="n">
        <v>500745</v>
      </c>
      <c r="M349" s="20" t="n">
        <v>0</v>
      </c>
    </row>
    <row r="350" s="23" customFormat="true" ht="15" hidden="false" customHeight="false" outlineLevel="0" collapsed="false">
      <c r="A350" s="23" t="s">
        <v>494</v>
      </c>
      <c r="B350" s="23" t="s">
        <v>495</v>
      </c>
      <c r="C350" s="26"/>
      <c r="D350" s="26"/>
      <c r="E350" s="26"/>
      <c r="F350" s="26"/>
      <c r="G350" s="26"/>
      <c r="H350" s="26"/>
      <c r="I350" s="26" t="n">
        <v>81582</v>
      </c>
      <c r="J350" s="26"/>
      <c r="K350" s="26" t="n">
        <f aca="false">J350*12/10</f>
        <v>0</v>
      </c>
      <c r="L350" s="26" t="n">
        <v>160000</v>
      </c>
      <c r="M350" s="26" t="n">
        <f aca="false">7/22*M153</f>
        <v>284424</v>
      </c>
      <c r="N350" s="27" t="s">
        <v>496</v>
      </c>
    </row>
    <row r="351" customFormat="false" ht="15" hidden="false" customHeight="false" outlineLevel="0" collapsed="false">
      <c r="A351" s="0" t="s">
        <v>497</v>
      </c>
      <c r="B351" s="0" t="s">
        <v>498</v>
      </c>
      <c r="C351" s="20" t="n">
        <v>5159</v>
      </c>
      <c r="D351" s="20" t="n">
        <v>11069</v>
      </c>
      <c r="E351" s="20"/>
      <c r="F351" s="20" t="n">
        <v>13000</v>
      </c>
      <c r="G351" s="20" t="n">
        <v>2055</v>
      </c>
      <c r="H351" s="20" t="n">
        <v>2055</v>
      </c>
      <c r="I351" s="20" t="n">
        <v>106000</v>
      </c>
      <c r="J351" s="20"/>
      <c r="K351" s="20" t="n">
        <f aca="false">J351*12/10</f>
        <v>0</v>
      </c>
      <c r="L351" s="20" t="n">
        <v>106000</v>
      </c>
      <c r="M351" s="20" t="n">
        <v>106000</v>
      </c>
    </row>
    <row r="352" customFormat="false" ht="15" hidden="false" customHeight="false" outlineLevel="0" collapsed="false">
      <c r="A352" s="0" t="s">
        <v>499</v>
      </c>
      <c r="B352" s="0" t="s">
        <v>500</v>
      </c>
      <c r="C352" s="20"/>
      <c r="D352" s="20"/>
      <c r="E352" s="20"/>
      <c r="F352" s="20"/>
      <c r="G352" s="20"/>
      <c r="H352" s="20"/>
      <c r="I352" s="20"/>
      <c r="J352" s="20"/>
      <c r="K352" s="20" t="n">
        <f aca="false">J352*12/10</f>
        <v>0</v>
      </c>
      <c r="L352" s="20" t="n">
        <v>94000</v>
      </c>
      <c r="M352" s="20" t="n">
        <v>0</v>
      </c>
    </row>
    <row r="353" customFormat="false" ht="15" hidden="false" customHeight="false" outlineLevel="0" collapsed="false">
      <c r="A353" s="0" t="s">
        <v>501</v>
      </c>
      <c r="B353" s="0" t="s">
        <v>502</v>
      </c>
      <c r="C353" s="20"/>
      <c r="D353" s="20"/>
      <c r="E353" s="20"/>
      <c r="F353" s="20"/>
      <c r="G353" s="20"/>
      <c r="H353" s="20"/>
      <c r="I353" s="20"/>
      <c r="J353" s="20"/>
      <c r="K353" s="20" t="n">
        <f aca="false">J353*12/10</f>
        <v>0</v>
      </c>
      <c r="L353" s="20" t="n">
        <v>38000</v>
      </c>
      <c r="M353" s="20" t="n">
        <v>0</v>
      </c>
    </row>
    <row r="354" customFormat="false" ht="15" hidden="false" customHeight="false" outlineLevel="0" collapsed="false">
      <c r="B354" s="19" t="s">
        <v>503</v>
      </c>
      <c r="C354" s="21" t="n">
        <f aca="false">SUM(C347:C351)</f>
        <v>36205</v>
      </c>
      <c r="D354" s="21" t="n">
        <f aca="false">SUM(D347:D351)</f>
        <v>521312</v>
      </c>
      <c r="E354" s="21" t="n">
        <f aca="false">SUM(E347:E351)</f>
        <v>5000</v>
      </c>
      <c r="F354" s="21" t="n">
        <f aca="false">SUM(F347:F351)</f>
        <v>513000</v>
      </c>
      <c r="G354" s="21" t="n">
        <f aca="false">SUM(G347:G351)</f>
        <v>47708</v>
      </c>
      <c r="H354" s="21" t="n">
        <f aca="false">SUM(H347:H351)</f>
        <v>47708</v>
      </c>
      <c r="I354" s="21" t="n">
        <f aca="false">SUM(I347:I351)</f>
        <v>581582</v>
      </c>
      <c r="J354" s="21" t="n">
        <f aca="false">SUM(J347:J351)</f>
        <v>0</v>
      </c>
      <c r="K354" s="20" t="n">
        <f aca="false">J354*12/10</f>
        <v>0</v>
      </c>
      <c r="L354" s="21" t="n">
        <f aca="false">SUM(L347:L353)</f>
        <v>1262745</v>
      </c>
      <c r="M354" s="21" t="n">
        <f aca="false">SUM(M346:M353)-M350</f>
        <v>1041580.66198316</v>
      </c>
      <c r="N354" s="1" t="n">
        <f aca="false">M7*N348</f>
        <v>394229.2354</v>
      </c>
    </row>
    <row r="355" customFormat="false" ht="15" hidden="false" customHeight="false" outlineLevel="0" collapsed="false">
      <c r="C355" s="20"/>
      <c r="D355" s="20"/>
      <c r="E355" s="20"/>
      <c r="F355" s="20"/>
      <c r="G355" s="20"/>
      <c r="H355" s="20"/>
      <c r="I355" s="20"/>
      <c r="J355" s="20"/>
      <c r="K355" s="20"/>
      <c r="L355" s="20"/>
      <c r="M355" s="20"/>
    </row>
    <row r="356" customFormat="false" ht="15" hidden="false" customHeight="false" outlineLevel="0" collapsed="false">
      <c r="A356" s="0" t="n">
        <v>480</v>
      </c>
      <c r="B356" s="19" t="s">
        <v>504</v>
      </c>
      <c r="C356" s="20"/>
      <c r="D356" s="20"/>
      <c r="E356" s="20"/>
      <c r="F356" s="20"/>
      <c r="G356" s="20"/>
      <c r="H356" s="20"/>
      <c r="I356" s="20"/>
      <c r="J356" s="20"/>
      <c r="K356" s="20"/>
      <c r="L356" s="20"/>
      <c r="M356" s="20"/>
    </row>
    <row r="357" customFormat="false" ht="15" hidden="false" customHeight="false" outlineLevel="0" collapsed="false">
      <c r="A357" s="0" t="s">
        <v>505</v>
      </c>
      <c r="B357" s="0" t="s">
        <v>506</v>
      </c>
      <c r="C357" s="20" t="n">
        <v>7929</v>
      </c>
      <c r="D357" s="20" t="n">
        <v>2377</v>
      </c>
      <c r="E357" s="20"/>
      <c r="F357" s="20"/>
      <c r="G357" s="20"/>
      <c r="H357" s="20"/>
      <c r="I357" s="20"/>
      <c r="J357" s="20"/>
      <c r="K357" s="20" t="n">
        <f aca="false">J357*12/10</f>
        <v>0</v>
      </c>
      <c r="L357" s="20" t="n">
        <v>0</v>
      </c>
      <c r="M357" s="20" t="n">
        <v>0</v>
      </c>
    </row>
    <row r="358" customFormat="false" ht="15" hidden="false" customHeight="false" outlineLevel="0" collapsed="false">
      <c r="A358" s="0" t="s">
        <v>507</v>
      </c>
      <c r="B358" s="0" t="s">
        <v>508</v>
      </c>
      <c r="C358" s="20" t="n">
        <v>36880</v>
      </c>
      <c r="D358" s="20" t="n">
        <v>-1372</v>
      </c>
      <c r="E358" s="20" t="n">
        <v>111280</v>
      </c>
      <c r="F358" s="20"/>
      <c r="G358" s="20" t="n">
        <v>-111909</v>
      </c>
      <c r="H358" s="20" t="n">
        <v>-22620</v>
      </c>
      <c r="I358" s="20" t="n">
        <v>129164</v>
      </c>
      <c r="J358" s="20" t="n">
        <v>92456</v>
      </c>
      <c r="K358" s="20" t="n">
        <f aca="false">J358*12/10</f>
        <v>110947.2</v>
      </c>
      <c r="L358" s="20" t="n">
        <v>160000</v>
      </c>
      <c r="M358" s="20" t="n">
        <v>120000</v>
      </c>
    </row>
    <row r="359" customFormat="false" ht="15" hidden="false" customHeight="false" outlineLevel="0" collapsed="false">
      <c r="A359" s="0" t="s">
        <v>509</v>
      </c>
      <c r="B359" s="0" t="s">
        <v>510</v>
      </c>
      <c r="C359" s="20" t="n">
        <v>3808</v>
      </c>
      <c r="D359" s="20" t="n">
        <v>2153</v>
      </c>
      <c r="E359" s="20"/>
      <c r="F359" s="20"/>
      <c r="G359" s="20"/>
      <c r="H359" s="20" t="n">
        <v>24225</v>
      </c>
      <c r="I359" s="20"/>
      <c r="J359" s="20" t="n">
        <v>94</v>
      </c>
      <c r="K359" s="20" t="n">
        <f aca="false">J359*12/10</f>
        <v>112.8</v>
      </c>
      <c r="L359" s="20" t="n">
        <v>0</v>
      </c>
      <c r="M359" s="20" t="n">
        <v>0</v>
      </c>
    </row>
    <row r="360" customFormat="false" ht="15" hidden="false" customHeight="false" outlineLevel="0" collapsed="false">
      <c r="A360" s="0" t="s">
        <v>511</v>
      </c>
      <c r="B360" s="0" t="s">
        <v>512</v>
      </c>
      <c r="C360" s="20"/>
      <c r="D360" s="20" t="n">
        <v>15</v>
      </c>
      <c r="E360" s="20" t="n">
        <v>165</v>
      </c>
      <c r="F360" s="20"/>
      <c r="G360" s="20" t="n">
        <v>15</v>
      </c>
      <c r="H360" s="20" t="n">
        <v>15</v>
      </c>
      <c r="I360" s="20"/>
      <c r="J360" s="20" t="n">
        <v>40</v>
      </c>
      <c r="K360" s="20" t="n">
        <f aca="false">J360*12/10</f>
        <v>48</v>
      </c>
      <c r="L360" s="20" t="n">
        <v>0</v>
      </c>
      <c r="M360" s="20" t="n">
        <v>0</v>
      </c>
    </row>
    <row r="361" customFormat="false" ht="15" hidden="false" customHeight="false" outlineLevel="0" collapsed="false">
      <c r="A361" s="0" t="s">
        <v>513</v>
      </c>
      <c r="B361" s="0" t="s">
        <v>514</v>
      </c>
      <c r="C361" s="20"/>
      <c r="D361" s="20"/>
      <c r="E361" s="20"/>
      <c r="F361" s="20"/>
      <c r="G361" s="20"/>
      <c r="H361" s="20" t="n">
        <v>845</v>
      </c>
      <c r="I361" s="20"/>
      <c r="J361" s="20" t="n">
        <v>930</v>
      </c>
      <c r="K361" s="20" t="n">
        <f aca="false">J361*12/10</f>
        <v>1116</v>
      </c>
      <c r="L361" s="20" t="n">
        <v>1300</v>
      </c>
      <c r="M361" s="20" t="n">
        <v>1300</v>
      </c>
    </row>
    <row r="362" customFormat="false" ht="15" hidden="false" customHeight="false" outlineLevel="0" collapsed="false">
      <c r="A362" s="0" t="s">
        <v>515</v>
      </c>
      <c r="B362" s="0" t="s">
        <v>516</v>
      </c>
      <c r="C362" s="20" t="n">
        <v>1768</v>
      </c>
      <c r="D362" s="20" t="n">
        <v>1231</v>
      </c>
      <c r="E362" s="20"/>
      <c r="F362" s="20"/>
      <c r="G362" s="20"/>
      <c r="H362" s="20"/>
      <c r="I362" s="20"/>
      <c r="J362" s="20"/>
      <c r="K362" s="20" t="n">
        <f aca="false">J362*12/10</f>
        <v>0</v>
      </c>
      <c r="L362" s="20" t="n">
        <v>0</v>
      </c>
      <c r="M362" s="20" t="n">
        <v>0</v>
      </c>
    </row>
    <row r="363" customFormat="false" ht="15" hidden="false" customHeight="false" outlineLevel="0" collapsed="false">
      <c r="A363" s="0" t="s">
        <v>517</v>
      </c>
      <c r="B363" s="0" t="s">
        <v>518</v>
      </c>
      <c r="C363" s="20" t="n">
        <v>17045</v>
      </c>
      <c r="D363" s="20"/>
      <c r="E363" s="20" t="n">
        <v>10000</v>
      </c>
      <c r="F363" s="20"/>
      <c r="G363" s="20"/>
      <c r="H363" s="20"/>
      <c r="I363" s="20"/>
      <c r="J363" s="20"/>
      <c r="K363" s="20" t="n">
        <f aca="false">J363*12/10</f>
        <v>0</v>
      </c>
      <c r="L363" s="20" t="n">
        <v>0</v>
      </c>
      <c r="M363" s="20" t="n">
        <v>0</v>
      </c>
    </row>
    <row r="364" customFormat="false" ht="15" hidden="false" customHeight="false" outlineLevel="0" collapsed="false">
      <c r="A364" s="0" t="s">
        <v>519</v>
      </c>
      <c r="B364" s="0" t="s">
        <v>520</v>
      </c>
      <c r="C364" s="20" t="n">
        <v>4036</v>
      </c>
      <c r="D364" s="20" t="n">
        <v>3936</v>
      </c>
      <c r="E364" s="20"/>
      <c r="F364" s="20"/>
      <c r="G364" s="20"/>
      <c r="H364" s="20"/>
      <c r="I364" s="20"/>
      <c r="J364" s="20"/>
      <c r="K364" s="20" t="n">
        <f aca="false">J364*12/10</f>
        <v>0</v>
      </c>
      <c r="L364" s="20" t="n">
        <v>0</v>
      </c>
      <c r="M364" s="20"/>
    </row>
    <row r="365" customFormat="false" ht="15" hidden="false" customHeight="false" outlineLevel="0" collapsed="false">
      <c r="A365" s="0" t="s">
        <v>521</v>
      </c>
      <c r="B365" s="0" t="s">
        <v>522</v>
      </c>
      <c r="C365" s="20" t="n">
        <v>-764</v>
      </c>
      <c r="D365" s="20"/>
      <c r="E365" s="20" t="n">
        <v>5000</v>
      </c>
      <c r="F365" s="20"/>
      <c r="G365" s="20"/>
      <c r="H365" s="20"/>
      <c r="I365" s="20"/>
      <c r="J365" s="20" t="n">
        <v>3220</v>
      </c>
      <c r="K365" s="20" t="n">
        <f aca="false">J365*12/10</f>
        <v>3864</v>
      </c>
      <c r="L365" s="20" t="n">
        <v>3500</v>
      </c>
      <c r="M365" s="20" t="n">
        <v>3500</v>
      </c>
    </row>
    <row r="366" customFormat="false" ht="15" hidden="false" customHeight="false" outlineLevel="0" collapsed="false">
      <c r="A366" s="0" t="s">
        <v>523</v>
      </c>
      <c r="B366" s="0" t="s">
        <v>524</v>
      </c>
      <c r="C366" s="20"/>
      <c r="D366" s="20"/>
      <c r="E366" s="20"/>
      <c r="F366" s="20"/>
      <c r="G366" s="20"/>
      <c r="H366" s="20"/>
      <c r="I366" s="20"/>
      <c r="J366" s="20"/>
      <c r="K366" s="20" t="n">
        <f aca="false">J366*12/10</f>
        <v>0</v>
      </c>
      <c r="L366" s="20" t="n">
        <v>0</v>
      </c>
      <c r="M366" s="20" t="n">
        <v>0</v>
      </c>
    </row>
    <row r="367" customFormat="false" ht="15" hidden="false" customHeight="false" outlineLevel="0" collapsed="false">
      <c r="A367" s="0" t="s">
        <v>525</v>
      </c>
      <c r="B367" s="0" t="s">
        <v>526</v>
      </c>
      <c r="C367" s="20" t="n">
        <v>12307</v>
      </c>
      <c r="D367" s="20" t="n">
        <v>32052</v>
      </c>
      <c r="E367" s="20"/>
      <c r="F367" s="20"/>
      <c r="G367" s="20" t="n">
        <v>500</v>
      </c>
      <c r="H367" s="20" t="n">
        <v>500</v>
      </c>
      <c r="I367" s="20"/>
      <c r="J367" s="20"/>
      <c r="K367" s="20" t="n">
        <f aca="false">J367*12/10</f>
        <v>0</v>
      </c>
      <c r="L367" s="20" t="n">
        <v>0</v>
      </c>
      <c r="M367" s="20" t="n">
        <v>0</v>
      </c>
    </row>
    <row r="368" customFormat="false" ht="15" hidden="false" customHeight="false" outlineLevel="0" collapsed="false">
      <c r="B368" s="19" t="s">
        <v>527</v>
      </c>
      <c r="C368" s="21" t="n">
        <f aca="false">SUM(C357:C367)</f>
        <v>83009</v>
      </c>
      <c r="D368" s="21" t="n">
        <f aca="false">SUM(D357:D367)</f>
        <v>40392</v>
      </c>
      <c r="E368" s="21" t="n">
        <f aca="false">SUM(E357:E367)</f>
        <v>126445</v>
      </c>
      <c r="F368" s="21" t="n">
        <f aca="false">SUM(F357:F367)</f>
        <v>0</v>
      </c>
      <c r="G368" s="21" t="n">
        <f aca="false">SUM(G357:G367)</f>
        <v>-111394</v>
      </c>
      <c r="H368" s="21" t="n">
        <f aca="false">SUM(H357:H367)</f>
        <v>2965</v>
      </c>
      <c r="I368" s="21" t="n">
        <f aca="false">SUM(I357:I367)</f>
        <v>129164</v>
      </c>
      <c r="J368" s="21" t="n">
        <f aca="false">SUM(J357:J367)</f>
        <v>96740</v>
      </c>
      <c r="K368" s="20" t="n">
        <f aca="false">J368*12/10</f>
        <v>116088</v>
      </c>
      <c r="L368" s="21" t="n">
        <f aca="false">SUM(L357:L367)</f>
        <v>164800</v>
      </c>
      <c r="M368" s="21" t="n">
        <f aca="false">SUM(M357:M367)</f>
        <v>124800</v>
      </c>
    </row>
    <row r="369" customFormat="false" ht="15" hidden="false" customHeight="false" outlineLevel="0" collapsed="false">
      <c r="C369" s="20"/>
      <c r="D369" s="20"/>
      <c r="E369" s="20"/>
      <c r="F369" s="20"/>
      <c r="G369" s="20"/>
      <c r="H369" s="20"/>
      <c r="I369" s="20"/>
      <c r="J369" s="20"/>
      <c r="K369" s="20"/>
      <c r="L369" s="20"/>
      <c r="M369" s="20"/>
    </row>
    <row r="370" customFormat="false" ht="15" hidden="false" customHeight="false" outlineLevel="0" collapsed="false">
      <c r="A370" s="0" t="n">
        <v>482</v>
      </c>
      <c r="B370" s="19" t="s">
        <v>528</v>
      </c>
      <c r="C370" s="20"/>
      <c r="D370" s="20"/>
      <c r="E370" s="20"/>
      <c r="F370" s="20"/>
      <c r="G370" s="20"/>
      <c r="H370" s="20"/>
      <c r="I370" s="20"/>
      <c r="J370" s="20"/>
      <c r="K370" s="20"/>
      <c r="L370" s="20"/>
      <c r="M370" s="20"/>
    </row>
    <row r="371" customFormat="false" ht="15" hidden="false" customHeight="false" outlineLevel="0" collapsed="false">
      <c r="A371" s="0" t="s">
        <v>529</v>
      </c>
      <c r="B371" s="0" t="s">
        <v>528</v>
      </c>
      <c r="C371" s="20" t="n">
        <v>2154</v>
      </c>
      <c r="D371" s="20" t="n">
        <v>101855</v>
      </c>
      <c r="E371" s="20" t="n">
        <v>812</v>
      </c>
      <c r="F371" s="20" t="n">
        <v>10000</v>
      </c>
      <c r="G371" s="20"/>
      <c r="H371" s="20"/>
      <c r="I371" s="20"/>
      <c r="J371" s="20"/>
      <c r="K371" s="20" t="n">
        <f aca="false">J371*12/10</f>
        <v>0</v>
      </c>
      <c r="L371" s="20" t="n">
        <v>0</v>
      </c>
      <c r="M371" s="20" t="n">
        <v>25000</v>
      </c>
    </row>
    <row r="372" customFormat="false" ht="15" hidden="false" customHeight="false" outlineLevel="0" collapsed="false">
      <c r="B372" s="19" t="s">
        <v>530</v>
      </c>
      <c r="C372" s="21" t="n">
        <v>2154</v>
      </c>
      <c r="D372" s="21" t="n">
        <f aca="false">D371</f>
        <v>101855</v>
      </c>
      <c r="E372" s="21" t="n">
        <f aca="false">E371</f>
        <v>812</v>
      </c>
      <c r="F372" s="21" t="n">
        <f aca="false">F371</f>
        <v>10000</v>
      </c>
      <c r="G372" s="21" t="n">
        <f aca="false">G371</f>
        <v>0</v>
      </c>
      <c r="H372" s="21" t="n">
        <f aca="false">H371</f>
        <v>0</v>
      </c>
      <c r="I372" s="21" t="n">
        <f aca="false">I371</f>
        <v>0</v>
      </c>
      <c r="J372" s="21" t="n">
        <f aca="false">J371</f>
        <v>0</v>
      </c>
      <c r="K372" s="20" t="n">
        <f aca="false">J372*12/10</f>
        <v>0</v>
      </c>
      <c r="L372" s="21" t="n">
        <f aca="false">L371</f>
        <v>0</v>
      </c>
      <c r="M372" s="21" t="n">
        <f aca="false">SUM(M371)</f>
        <v>25000</v>
      </c>
    </row>
    <row r="373" customFormat="false" ht="15" hidden="false" customHeight="false" outlineLevel="0" collapsed="false">
      <c r="C373" s="20"/>
      <c r="D373" s="20"/>
      <c r="E373" s="20"/>
      <c r="F373" s="20"/>
      <c r="G373" s="20"/>
      <c r="H373" s="20"/>
      <c r="I373" s="20"/>
      <c r="J373" s="20"/>
      <c r="K373" s="20"/>
      <c r="L373" s="20"/>
      <c r="M373" s="20"/>
    </row>
    <row r="374" customFormat="false" ht="15" hidden="false" customHeight="false" outlineLevel="0" collapsed="false">
      <c r="A374" s="0" t="n">
        <v>486</v>
      </c>
      <c r="B374" s="19" t="s">
        <v>531</v>
      </c>
      <c r="C374" s="20"/>
      <c r="D374" s="20"/>
      <c r="E374" s="20"/>
      <c r="F374" s="20"/>
      <c r="G374" s="20"/>
      <c r="H374" s="20"/>
      <c r="I374" s="20"/>
      <c r="J374" s="20"/>
      <c r="K374" s="20"/>
      <c r="L374" s="20"/>
      <c r="M374" s="20"/>
    </row>
    <row r="375" customFormat="false" ht="15" hidden="false" customHeight="false" outlineLevel="0" collapsed="false">
      <c r="A375" s="0" t="s">
        <v>532</v>
      </c>
      <c r="B375" s="0" t="s">
        <v>533</v>
      </c>
      <c r="C375" s="20" t="n">
        <v>106828</v>
      </c>
      <c r="D375" s="20" t="n">
        <v>67377</v>
      </c>
      <c r="E375" s="20" t="n">
        <v>42067</v>
      </c>
      <c r="F375" s="20" t="n">
        <v>55000</v>
      </c>
      <c r="G375" s="20" t="n">
        <v>49626</v>
      </c>
      <c r="H375" s="20" t="n">
        <v>62114</v>
      </c>
      <c r="I375" s="20" t="n">
        <v>55000</v>
      </c>
      <c r="J375" s="20" t="n">
        <v>59392</v>
      </c>
      <c r="K375" s="20" t="n">
        <f aca="false">J375*12/10</f>
        <v>71270.4</v>
      </c>
      <c r="L375" s="20" t="n">
        <v>60000</v>
      </c>
      <c r="M375" s="20" t="n">
        <v>60000</v>
      </c>
    </row>
    <row r="376" customFormat="false" ht="15" hidden="false" customHeight="false" outlineLevel="0" collapsed="false">
      <c r="A376" s="0" t="s">
        <v>534</v>
      </c>
      <c r="B376" s="0" t="s">
        <v>535</v>
      </c>
      <c r="C376" s="20" t="n">
        <v>16114</v>
      </c>
      <c r="D376" s="20" t="n">
        <v>36328</v>
      </c>
      <c r="E376" s="20" t="n">
        <v>18000</v>
      </c>
      <c r="F376" s="20" t="n">
        <v>18000</v>
      </c>
      <c r="G376" s="20"/>
      <c r="H376" s="20"/>
      <c r="I376" s="20" t="n">
        <v>18000</v>
      </c>
      <c r="J376" s="20" t="n">
        <v>15033</v>
      </c>
      <c r="K376" s="20" t="n">
        <f aca="false">J376*12/10</f>
        <v>18039.6</v>
      </c>
      <c r="L376" s="20" t="n">
        <v>18000</v>
      </c>
      <c r="M376" s="20" t="n">
        <v>18000</v>
      </c>
    </row>
    <row r="377" customFormat="false" ht="15" hidden="false" customHeight="false" outlineLevel="0" collapsed="false">
      <c r="A377" s="0" t="s">
        <v>536</v>
      </c>
      <c r="B377" s="0" t="s">
        <v>537</v>
      </c>
      <c r="C377" s="20"/>
      <c r="D377" s="20" t="n">
        <v>27890</v>
      </c>
      <c r="E377" s="20"/>
      <c r="F377" s="20" t="n">
        <v>30000</v>
      </c>
      <c r="G377" s="20"/>
      <c r="H377" s="20"/>
      <c r="I377" s="20" t="n">
        <v>30000</v>
      </c>
      <c r="J377" s="20" t="n">
        <v>27816</v>
      </c>
      <c r="K377" s="20" t="n">
        <f aca="false">J377*12/10</f>
        <v>33379.2</v>
      </c>
      <c r="L377" s="20" t="n">
        <v>30000</v>
      </c>
      <c r="M377" s="20" t="n">
        <v>30000</v>
      </c>
    </row>
    <row r="378" customFormat="false" ht="15" hidden="false" customHeight="false" outlineLevel="0" collapsed="false">
      <c r="B378" s="19" t="s">
        <v>538</v>
      </c>
      <c r="C378" s="21" t="n">
        <f aca="false">SUM(C375:C377)</f>
        <v>122942</v>
      </c>
      <c r="D378" s="21" t="n">
        <f aca="false">SUM(D375:D377)</f>
        <v>131595</v>
      </c>
      <c r="E378" s="21" t="n">
        <f aca="false">SUM(E375:E377)</f>
        <v>60067</v>
      </c>
      <c r="F378" s="21" t="n">
        <f aca="false">SUM(F375:F377)</f>
        <v>103000</v>
      </c>
      <c r="G378" s="21" t="n">
        <f aca="false">SUM(G375:G377)</f>
        <v>49626</v>
      </c>
      <c r="H378" s="21"/>
      <c r="I378" s="21" t="n">
        <f aca="false">SUM(I375:I377)</f>
        <v>103000</v>
      </c>
      <c r="J378" s="21" t="n">
        <f aca="false">SUM(J375:J377)</f>
        <v>102241</v>
      </c>
      <c r="K378" s="20" t="n">
        <f aca="false">J378*12/10</f>
        <v>122689.2</v>
      </c>
      <c r="L378" s="21" t="n">
        <f aca="false">SUM(L375:L377)</f>
        <v>108000</v>
      </c>
      <c r="M378" s="21" t="n">
        <f aca="false">SUM(M375:M377)</f>
        <v>108000</v>
      </c>
    </row>
    <row r="379" customFormat="false" ht="15" hidden="false" customHeight="false" outlineLevel="0" collapsed="false">
      <c r="C379" s="20"/>
      <c r="D379" s="20"/>
      <c r="E379" s="20"/>
      <c r="F379" s="20"/>
      <c r="G379" s="20"/>
      <c r="H379" s="20"/>
      <c r="I379" s="20"/>
      <c r="J379" s="20"/>
      <c r="K379" s="20"/>
      <c r="L379" s="20"/>
      <c r="M379" s="20"/>
    </row>
    <row r="380" customFormat="false" ht="15" hidden="false" customHeight="false" outlineLevel="0" collapsed="false">
      <c r="A380" s="0" t="n">
        <v>487</v>
      </c>
      <c r="B380" s="19" t="s">
        <v>539</v>
      </c>
      <c r="C380" s="20"/>
      <c r="D380" s="20"/>
      <c r="E380" s="20"/>
      <c r="F380" s="20"/>
      <c r="G380" s="20"/>
      <c r="H380" s="20"/>
      <c r="I380" s="20"/>
      <c r="J380" s="20"/>
      <c r="K380" s="20"/>
      <c r="L380" s="20"/>
      <c r="M380" s="20"/>
    </row>
    <row r="381" customFormat="false" ht="15" hidden="false" customHeight="false" outlineLevel="0" collapsed="false">
      <c r="A381" s="0" t="s">
        <v>540</v>
      </c>
      <c r="B381" s="0" t="s">
        <v>541</v>
      </c>
      <c r="C381" s="20" t="n">
        <v>250999</v>
      </c>
      <c r="D381" s="20" t="n">
        <v>244604</v>
      </c>
      <c r="E381" s="20" t="n">
        <v>158619</v>
      </c>
      <c r="F381" s="20" t="n">
        <v>200000</v>
      </c>
      <c r="G381" s="20" t="n">
        <v>125225</v>
      </c>
      <c r="H381" s="20" t="n">
        <v>165257</v>
      </c>
      <c r="I381" s="20" t="n">
        <v>78000</v>
      </c>
      <c r="J381" s="20" t="n">
        <v>80014</v>
      </c>
      <c r="K381" s="20" t="n">
        <f aca="false">J381*12/10</f>
        <v>96016.8</v>
      </c>
      <c r="L381" s="20" t="n">
        <v>80000</v>
      </c>
      <c r="M381" s="20" t="n">
        <v>100000</v>
      </c>
    </row>
    <row r="382" customFormat="false" ht="15" hidden="false" customHeight="false" outlineLevel="0" collapsed="false">
      <c r="A382" s="0" t="s">
        <v>542</v>
      </c>
      <c r="B382" s="0" t="s">
        <v>543</v>
      </c>
      <c r="C382" s="20" t="n">
        <v>37123</v>
      </c>
      <c r="D382" s="20" t="n">
        <v>34029</v>
      </c>
      <c r="E382" s="20" t="n">
        <v>32584</v>
      </c>
      <c r="F382" s="20" t="n">
        <v>44000</v>
      </c>
      <c r="G382" s="20" t="n">
        <v>34984</v>
      </c>
      <c r="H382" s="20" t="n">
        <v>42840</v>
      </c>
      <c r="I382" s="20" t="n">
        <v>44000</v>
      </c>
      <c r="J382" s="20" t="n">
        <v>45257.61</v>
      </c>
      <c r="K382" s="20" t="n">
        <f aca="false">J382*12/10</f>
        <v>54309.132</v>
      </c>
      <c r="L382" s="20" t="n">
        <v>47000</v>
      </c>
      <c r="M382" s="20" t="n">
        <v>47000</v>
      </c>
    </row>
    <row r="383" customFormat="false" ht="15" hidden="false" customHeight="false" outlineLevel="0" collapsed="false">
      <c r="A383" s="0" t="s">
        <v>544</v>
      </c>
      <c r="B383" s="0" t="s">
        <v>545</v>
      </c>
      <c r="C383" s="20" t="n">
        <v>294954</v>
      </c>
      <c r="D383" s="20" t="n">
        <v>323534</v>
      </c>
      <c r="E383" s="20" t="n">
        <v>15475</v>
      </c>
      <c r="F383" s="20" t="n">
        <v>341651</v>
      </c>
      <c r="G383" s="20" t="n">
        <v>240343</v>
      </c>
      <c r="H383" s="20" t="n">
        <v>608120</v>
      </c>
      <c r="I383" s="20" t="n">
        <v>320000</v>
      </c>
      <c r="J383" s="20" t="n">
        <v>178069</v>
      </c>
      <c r="K383" s="20" t="n">
        <f aca="false">J383*12/10</f>
        <v>213682.8</v>
      </c>
      <c r="L383" s="20" t="n">
        <v>300000</v>
      </c>
      <c r="M383" s="20" t="n">
        <v>300000</v>
      </c>
    </row>
    <row r="384" customFormat="false" ht="15" hidden="false" customHeight="false" outlineLevel="0" collapsed="false">
      <c r="A384" s="0" t="s">
        <v>546</v>
      </c>
      <c r="B384" s="0" t="s">
        <v>547</v>
      </c>
      <c r="C384" s="20" t="n">
        <v>13200</v>
      </c>
      <c r="D384" s="20" t="n">
        <v>13200</v>
      </c>
      <c r="E384" s="20" t="n">
        <v>13200</v>
      </c>
      <c r="F384" s="20" t="n">
        <v>16390</v>
      </c>
      <c r="G384" s="20"/>
      <c r="H384" s="20" t="n">
        <v>30687</v>
      </c>
      <c r="I384" s="20" t="n">
        <v>16000</v>
      </c>
      <c r="J384" s="20" t="n">
        <v>495</v>
      </c>
      <c r="K384" s="20" t="n">
        <f aca="false">J384*12/10</f>
        <v>594</v>
      </c>
      <c r="L384" s="20" t="n">
        <v>16000</v>
      </c>
      <c r="M384" s="20" t="n">
        <v>16000</v>
      </c>
    </row>
    <row r="385" customFormat="false" ht="15" hidden="false" customHeight="false" outlineLevel="0" collapsed="false">
      <c r="A385" s="0" t="s">
        <v>548</v>
      </c>
      <c r="B385" s="0" t="s">
        <v>549</v>
      </c>
      <c r="C385" s="20" t="n">
        <v>348133</v>
      </c>
      <c r="D385" s="20" t="n">
        <v>425627</v>
      </c>
      <c r="E385" s="20" t="n">
        <v>529220</v>
      </c>
      <c r="F385" s="20" t="n">
        <v>550000</v>
      </c>
      <c r="G385" s="20" t="n">
        <v>470714</v>
      </c>
      <c r="H385" s="20" t="n">
        <v>659128</v>
      </c>
      <c r="I385" s="20" t="n">
        <v>550000</v>
      </c>
      <c r="J385" s="20" t="n">
        <v>527282</v>
      </c>
      <c r="K385" s="20" t="n">
        <f aca="false">J385*12/10</f>
        <v>632738.4</v>
      </c>
      <c r="L385" s="20" t="n">
        <v>550000</v>
      </c>
      <c r="M385" s="20" t="n">
        <v>600000</v>
      </c>
    </row>
    <row r="386" customFormat="false" ht="15" hidden="false" customHeight="false" outlineLevel="0" collapsed="false">
      <c r="A386" s="0" t="s">
        <v>550</v>
      </c>
      <c r="B386" s="0" t="s">
        <v>551</v>
      </c>
      <c r="C386" s="20" t="n">
        <v>109801</v>
      </c>
      <c r="D386" s="20" t="n">
        <v>146721</v>
      </c>
      <c r="E386" s="20" t="n">
        <v>126644</v>
      </c>
      <c r="F386" s="20" t="n">
        <v>125000</v>
      </c>
      <c r="G386" s="20" t="n">
        <v>2295</v>
      </c>
      <c r="H386" s="20" t="n">
        <v>168092</v>
      </c>
      <c r="I386" s="20" t="n">
        <v>160000</v>
      </c>
      <c r="J386" s="20" t="n">
        <v>97791</v>
      </c>
      <c r="K386" s="20" t="n">
        <f aca="false">J386*12/10</f>
        <v>117349.2</v>
      </c>
      <c r="L386" s="20" t="n">
        <v>120000</v>
      </c>
      <c r="M386" s="20" t="n">
        <v>120000</v>
      </c>
    </row>
    <row r="387" customFormat="false" ht="15" hidden="false" customHeight="false" outlineLevel="0" collapsed="false">
      <c r="A387" s="0" t="s">
        <v>552</v>
      </c>
      <c r="B387" s="0" t="s">
        <v>553</v>
      </c>
      <c r="C387" s="20" t="n">
        <v>4714</v>
      </c>
      <c r="D387" s="20" t="n">
        <v>9853</v>
      </c>
      <c r="E387" s="20" t="n">
        <v>6435</v>
      </c>
      <c r="F387" s="20" t="n">
        <v>10000</v>
      </c>
      <c r="G387" s="20" t="n">
        <v>9387</v>
      </c>
      <c r="H387" s="20" t="n">
        <v>11752</v>
      </c>
      <c r="I387" s="20" t="n">
        <v>10000</v>
      </c>
      <c r="J387" s="20" t="n">
        <v>9088</v>
      </c>
      <c r="K387" s="20" t="n">
        <f aca="false">J387*12/10</f>
        <v>10905.6</v>
      </c>
      <c r="L387" s="20" t="n">
        <v>10000</v>
      </c>
      <c r="M387" s="20" t="n">
        <v>10000</v>
      </c>
    </row>
    <row r="388" customFormat="false" ht="15" hidden="false" customHeight="false" outlineLevel="0" collapsed="false">
      <c r="A388" s="0" t="s">
        <v>554</v>
      </c>
      <c r="B388" s="0" t="s">
        <v>555</v>
      </c>
      <c r="C388" s="20"/>
      <c r="D388" s="20"/>
      <c r="E388" s="20"/>
      <c r="F388" s="20"/>
      <c r="G388" s="20"/>
      <c r="H388" s="20" t="n">
        <v>955</v>
      </c>
      <c r="I388" s="20"/>
      <c r="J388" s="20" t="n">
        <v>250</v>
      </c>
      <c r="K388" s="20" t="n">
        <f aca="false">J388*12/10</f>
        <v>300</v>
      </c>
      <c r="L388" s="20" t="n">
        <v>300</v>
      </c>
      <c r="M388" s="20" t="n">
        <v>300</v>
      </c>
    </row>
    <row r="389" customFormat="false" ht="15" hidden="false" customHeight="false" outlineLevel="0" collapsed="false">
      <c r="A389" s="0" t="s">
        <v>556</v>
      </c>
      <c r="B389" s="0" t="s">
        <v>557</v>
      </c>
      <c r="C389" s="20" t="n">
        <v>33432</v>
      </c>
      <c r="D389" s="20" t="n">
        <v>35529</v>
      </c>
      <c r="E389" s="20" t="n">
        <v>44050</v>
      </c>
      <c r="F389" s="20" t="n">
        <v>52000</v>
      </c>
      <c r="G389" s="20" t="n">
        <v>39482</v>
      </c>
      <c r="H389" s="20" t="n">
        <v>47804</v>
      </c>
      <c r="I389" s="20" t="n">
        <v>50000</v>
      </c>
      <c r="J389" s="20" t="n">
        <v>48637</v>
      </c>
      <c r="K389" s="20" t="n">
        <f aca="false">J389*12/10</f>
        <v>58364.4</v>
      </c>
      <c r="L389" s="20" t="n">
        <v>51000</v>
      </c>
      <c r="M389" s="20" t="n">
        <v>58000</v>
      </c>
    </row>
    <row r="390" customFormat="false" ht="15" hidden="false" customHeight="false" outlineLevel="0" collapsed="false">
      <c r="A390" s="0" t="s">
        <v>558</v>
      </c>
      <c r="B390" s="0" t="s">
        <v>559</v>
      </c>
      <c r="C390" s="20" t="n">
        <v>9354</v>
      </c>
      <c r="D390" s="20" t="n">
        <v>12063</v>
      </c>
      <c r="E390" s="20" t="n">
        <v>16210</v>
      </c>
      <c r="F390" s="20" t="n">
        <v>18000</v>
      </c>
      <c r="G390" s="20" t="n">
        <v>24507</v>
      </c>
      <c r="H390" s="20" t="n">
        <v>24792</v>
      </c>
      <c r="I390" s="20" t="n">
        <v>24000</v>
      </c>
      <c r="J390" s="20" t="n">
        <v>26463</v>
      </c>
      <c r="K390" s="20" t="n">
        <f aca="false">J390*12/10</f>
        <v>31755.6</v>
      </c>
      <c r="L390" s="20" t="n">
        <v>28000</v>
      </c>
      <c r="M390" s="20" t="n">
        <v>28000</v>
      </c>
    </row>
    <row r="391" customFormat="false" ht="15" hidden="false" customHeight="false" outlineLevel="0" collapsed="false">
      <c r="A391" s="0" t="s">
        <v>560</v>
      </c>
      <c r="B391" s="0" t="s">
        <v>561</v>
      </c>
      <c r="C391" s="20" t="n">
        <v>9695</v>
      </c>
      <c r="D391" s="20" t="n">
        <v>10181</v>
      </c>
      <c r="E391" s="20"/>
      <c r="F391" s="20" t="n">
        <v>13000</v>
      </c>
      <c r="G391" s="20"/>
      <c r="H391" s="20"/>
      <c r="I391" s="20" t="n">
        <v>8000</v>
      </c>
      <c r="J391" s="20"/>
      <c r="K391" s="20" t="n">
        <f aca="false">J391*12/10</f>
        <v>0</v>
      </c>
      <c r="L391" s="20" t="n">
        <v>8000</v>
      </c>
      <c r="M391" s="20" t="n">
        <v>8000</v>
      </c>
    </row>
    <row r="392" customFormat="false" ht="15" hidden="false" customHeight="false" outlineLevel="0" collapsed="false">
      <c r="B392" s="19" t="s">
        <v>562</v>
      </c>
      <c r="C392" s="21" t="n">
        <f aca="false">SUM(C381:C391)</f>
        <v>1111405</v>
      </c>
      <c r="D392" s="21" t="n">
        <f aca="false">SUM(D381:D391)</f>
        <v>1255341</v>
      </c>
      <c r="E392" s="21" t="n">
        <f aca="false">SUM(E381:E391)</f>
        <v>942437</v>
      </c>
      <c r="F392" s="21" t="n">
        <f aca="false">SUM(F381:F391)</f>
        <v>1370041</v>
      </c>
      <c r="G392" s="21" t="n">
        <f aca="false">SUM(G381:G391)</f>
        <v>946937</v>
      </c>
      <c r="H392" s="21" t="n">
        <f aca="false">SUM(H381:H391)</f>
        <v>1759427</v>
      </c>
      <c r="I392" s="21" t="n">
        <f aca="false">SUM(I381:I391)</f>
        <v>1260000</v>
      </c>
      <c r="J392" s="21" t="n">
        <f aca="false">SUM(J381:J391)</f>
        <v>1013346.61</v>
      </c>
      <c r="K392" s="20" t="n">
        <f aca="false">J392*12/10</f>
        <v>1216015.932</v>
      </c>
      <c r="L392" s="21" t="n">
        <f aca="false">SUM(L381:L391)</f>
        <v>1210300</v>
      </c>
      <c r="M392" s="21" t="n">
        <f aca="false">SUM(M381:M391)</f>
        <v>1287300</v>
      </c>
    </row>
    <row r="393" customFormat="false" ht="15" hidden="false" customHeight="false" outlineLevel="0" collapsed="false">
      <c r="C393" s="20"/>
      <c r="D393" s="20"/>
      <c r="E393" s="20"/>
      <c r="F393" s="20"/>
      <c r="G393" s="20"/>
      <c r="H393" s="20"/>
      <c r="I393" s="20"/>
      <c r="J393" s="20"/>
      <c r="K393" s="20"/>
      <c r="L393" s="20"/>
      <c r="M393" s="20"/>
    </row>
    <row r="394" customFormat="false" ht="15" hidden="false" customHeight="false" outlineLevel="0" collapsed="false">
      <c r="A394" s="0" t="n">
        <v>491</v>
      </c>
      <c r="B394" s="19" t="s">
        <v>563</v>
      </c>
      <c r="C394" s="20"/>
      <c r="D394" s="20"/>
      <c r="E394" s="20"/>
      <c r="F394" s="20"/>
      <c r="G394" s="20"/>
      <c r="H394" s="20"/>
      <c r="I394" s="20"/>
      <c r="J394" s="20"/>
      <c r="K394" s="20"/>
      <c r="L394" s="20"/>
      <c r="M394" s="20"/>
    </row>
    <row r="395" customFormat="false" ht="15" hidden="false" customHeight="false" outlineLevel="0" collapsed="false">
      <c r="A395" s="0" t="s">
        <v>564</v>
      </c>
      <c r="B395" s="0" t="s">
        <v>565</v>
      </c>
      <c r="C395" s="20" t="n">
        <v>1408</v>
      </c>
      <c r="D395" s="20" t="n">
        <v>3562</v>
      </c>
      <c r="E395" s="20" t="n">
        <v>175</v>
      </c>
      <c r="F395" s="20" t="n">
        <v>425</v>
      </c>
      <c r="G395" s="20"/>
      <c r="H395" s="20"/>
      <c r="I395" s="20"/>
      <c r="J395" s="20"/>
      <c r="K395" s="20" t="n">
        <f aca="false">J395*12/10</f>
        <v>0</v>
      </c>
      <c r="L395" s="20" t="n">
        <v>0</v>
      </c>
      <c r="M395" s="20"/>
    </row>
    <row r="396" customFormat="false" ht="15" hidden="false" customHeight="false" outlineLevel="0" collapsed="false">
      <c r="B396" s="19" t="s">
        <v>566</v>
      </c>
      <c r="C396" s="21" t="n">
        <v>1408</v>
      </c>
      <c r="D396" s="21" t="n">
        <f aca="false">D395</f>
        <v>3562</v>
      </c>
      <c r="E396" s="21" t="n">
        <f aca="false">E395</f>
        <v>175</v>
      </c>
      <c r="F396" s="21" t="n">
        <f aca="false">F395</f>
        <v>425</v>
      </c>
      <c r="G396" s="21" t="n">
        <f aca="false">G395</f>
        <v>0</v>
      </c>
      <c r="H396" s="21" t="n">
        <f aca="false">H395</f>
        <v>0</v>
      </c>
      <c r="I396" s="21" t="n">
        <f aca="false">I395</f>
        <v>0</v>
      </c>
      <c r="J396" s="21" t="n">
        <f aca="false">J395</f>
        <v>0</v>
      </c>
      <c r="K396" s="20" t="n">
        <f aca="false">J396*12/10</f>
        <v>0</v>
      </c>
      <c r="L396" s="21" t="n">
        <f aca="false">L395</f>
        <v>0</v>
      </c>
      <c r="M396" s="21"/>
    </row>
    <row r="397" customFormat="false" ht="15" hidden="false" customHeight="false" outlineLevel="0" collapsed="false">
      <c r="C397" s="20"/>
      <c r="D397" s="20"/>
      <c r="E397" s="20"/>
      <c r="F397" s="20"/>
      <c r="G397" s="20"/>
      <c r="H397" s="20"/>
      <c r="I397" s="20"/>
      <c r="J397" s="20"/>
      <c r="K397" s="20"/>
      <c r="L397" s="20"/>
      <c r="M397" s="20"/>
    </row>
    <row r="398" customFormat="false" ht="15" hidden="false" customHeight="false" outlineLevel="0" collapsed="false">
      <c r="A398" s="0" t="n">
        <v>492</v>
      </c>
      <c r="B398" s="19" t="s">
        <v>567</v>
      </c>
      <c r="C398" s="20"/>
      <c r="D398" s="20"/>
      <c r="E398" s="20"/>
      <c r="F398" s="20"/>
      <c r="G398" s="20"/>
      <c r="H398" s="20"/>
      <c r="I398" s="20"/>
      <c r="J398" s="20"/>
      <c r="K398" s="20"/>
      <c r="L398" s="20"/>
      <c r="M398" s="20"/>
    </row>
    <row r="399" customFormat="false" ht="15" hidden="false" customHeight="false" outlineLevel="0" collapsed="false">
      <c r="A399" s="0" t="s">
        <v>568</v>
      </c>
      <c r="B399" s="0" t="s">
        <v>569</v>
      </c>
      <c r="C399" s="20" t="n">
        <v>2224</v>
      </c>
      <c r="D399" s="20"/>
      <c r="E399" s="20"/>
      <c r="F399" s="20"/>
      <c r="G399" s="20"/>
      <c r="H399" s="20"/>
      <c r="I399" s="20"/>
      <c r="J399" s="20"/>
      <c r="K399" s="20" t="n">
        <f aca="false">J399*12/10</f>
        <v>0</v>
      </c>
      <c r="L399" s="20" t="n">
        <v>0</v>
      </c>
      <c r="M399" s="20"/>
    </row>
    <row r="400" customFormat="false" ht="15" hidden="false" customHeight="false" outlineLevel="0" collapsed="false">
      <c r="A400" s="0" t="s">
        <v>570</v>
      </c>
      <c r="B400" s="0" t="s">
        <v>571</v>
      </c>
      <c r="C400" s="20"/>
      <c r="D400" s="20"/>
      <c r="E400" s="20"/>
      <c r="F400" s="20"/>
      <c r="G400" s="20"/>
      <c r="H400" s="20"/>
      <c r="I400" s="20" t="n">
        <v>50000</v>
      </c>
      <c r="J400" s="20"/>
      <c r="K400" s="20" t="n">
        <f aca="false">J400*12/10</f>
        <v>0</v>
      </c>
      <c r="L400" s="20" t="n">
        <v>50000</v>
      </c>
      <c r="M400" s="20" t="n">
        <v>50000</v>
      </c>
      <c r="N400" s="1" t="n">
        <v>0.87</v>
      </c>
    </row>
    <row r="401" customFormat="false" ht="15" hidden="false" customHeight="false" outlineLevel="0" collapsed="false">
      <c r="A401" s="0" t="s">
        <v>572</v>
      </c>
      <c r="B401" s="0" t="s">
        <v>573</v>
      </c>
      <c r="C401" s="20"/>
      <c r="D401" s="20"/>
      <c r="E401" s="20"/>
      <c r="F401" s="20"/>
      <c r="G401" s="20"/>
      <c r="H401" s="20"/>
      <c r="I401" s="20"/>
      <c r="J401" s="20"/>
      <c r="K401" s="20" t="n">
        <f aca="false">J401*12/10</f>
        <v>0</v>
      </c>
      <c r="L401" s="20" t="n">
        <v>0</v>
      </c>
      <c r="M401" s="20" t="n">
        <v>0</v>
      </c>
    </row>
    <row r="402" customFormat="false" ht="15" hidden="false" customHeight="false" outlineLevel="0" collapsed="false">
      <c r="B402" s="19" t="s">
        <v>230</v>
      </c>
      <c r="C402" s="21" t="n">
        <v>2244</v>
      </c>
      <c r="D402" s="21" t="n">
        <v>0</v>
      </c>
      <c r="E402" s="21" t="n">
        <v>0</v>
      </c>
      <c r="F402" s="21" t="n">
        <v>0</v>
      </c>
      <c r="G402" s="21" t="n">
        <v>0</v>
      </c>
      <c r="H402" s="21" t="n">
        <v>0</v>
      </c>
      <c r="I402" s="21" t="n">
        <f aca="false">SUM(I399:I401)</f>
        <v>50000</v>
      </c>
      <c r="J402" s="21" t="n">
        <f aca="false">SUM(J399:J401)</f>
        <v>0</v>
      </c>
      <c r="K402" s="20" t="n">
        <f aca="false">J402*12/10</f>
        <v>0</v>
      </c>
      <c r="L402" s="21" t="n">
        <f aca="false">SUM(L399:L401)</f>
        <v>50000</v>
      </c>
      <c r="M402" s="21" t="n">
        <f aca="false">SUM(M400:M401)</f>
        <v>50000</v>
      </c>
    </row>
    <row r="403" customFormat="false" ht="15" hidden="false" customHeight="false" outlineLevel="0" collapsed="false">
      <c r="C403" s="20"/>
      <c r="D403" s="20"/>
      <c r="E403" s="20"/>
      <c r="F403" s="20"/>
      <c r="G403" s="20"/>
      <c r="H403" s="20"/>
      <c r="I403" s="20"/>
      <c r="J403" s="20"/>
      <c r="K403" s="20"/>
      <c r="L403" s="20"/>
      <c r="M403" s="20"/>
    </row>
    <row r="404" s="15" customFormat="true" ht="18.75" hidden="false" customHeight="false" outlineLevel="0" collapsed="false">
      <c r="B404" s="16" t="s">
        <v>574</v>
      </c>
      <c r="C404" s="36" t="n">
        <f aca="false">C402+C396+C392+C378+C372+C368+C354+C344+C336+C332+C328+C324+C320+C315+C311+C307+C296+C292+C287+C277+C264+C230+C218+C210+C204+C192+C182+C177</f>
        <v>4401691</v>
      </c>
      <c r="D404" s="36" t="n">
        <f aca="false">D402+D396+D392+D378+D372+D368+D354+D344+D336+D332+D328+D324+D320+D315+D311+D307+D296+D292+D287+D277+D264+D230+D218+D210+D204+D192+D182+D177</f>
        <v>4411372</v>
      </c>
      <c r="E404" s="36" t="n">
        <f aca="false">E402+E396+E392+E378+E372+E368+E354+E344+E336+E332+E328+E324+E320+E315+E311+E307+E296+E292+E287+E277+E264+E230+E218+E210+E204+E192+E182+E177</f>
        <v>3679584</v>
      </c>
      <c r="F404" s="36" t="n">
        <f aca="false">F402+F396+F392+F378+F372+F368+F354+F344+F336+F332+F328+F324+F320+F315+F311+F307+F296+F292+F287+F277+F264+F230+F218+F210+F204+F192+F182+F177</f>
        <v>4461675</v>
      </c>
      <c r="G404" s="36" t="n">
        <f aca="false">G402+G396+G392+G378+G372+G368+G354+G344+G336+G332+G328+G324+G320+G315+G311+G307+G296+G292+G287+G277+G264+G230+G218+G210+G204+G192+G182+G177</f>
        <v>3332149.46</v>
      </c>
      <c r="H404" s="36" t="n">
        <f aca="false">H402+H396+H392+H378+H372+H368+H354+H344+H336+H332+H328+H324+H320+H315+H311+H307+H296+H292+H287+H277+H264+H230+H218+H210+H204+H192+H182+H177</f>
        <v>4652446.74</v>
      </c>
      <c r="I404" s="36" t="n">
        <f aca="false">I402+I396+I392+I378+I372+I368+I354+I344+I336+I332+I328+I324+I320+I315+I311+I307+I296+I292+I287+I277+I264+I230+I218+I210+I204+I192+I182+I177</f>
        <v>4713642</v>
      </c>
      <c r="J404" s="36" t="n">
        <f aca="false">J402+J396+J392+J378+J372+J368+J354+J344+J336+J332+J328+J324+J320+J315+J311+J307+J296+J292+J287+J277+J264+J230+J218+J210+J204+J192+J182+J177</f>
        <v>3708045.61</v>
      </c>
      <c r="K404" s="37" t="n">
        <f aca="false">J404*12/10</f>
        <v>4449654.732</v>
      </c>
      <c r="L404" s="35" t="n">
        <f aca="false">L402+L396+L392+L378+L372+L368+L354+L344+L336+L332+L328+L324+L320+L315+L311+L307+L296+L292+L287+L277+L264+L230+L218+L210+L204+L192+L182+L177</f>
        <v>5670845</v>
      </c>
      <c r="M404" s="35" t="n">
        <f aca="false">M402+M396+M392+M378+M372+M368+M354+M344+M336+M332+M328+M324+M320+M315+M311+M307+M296+M292+M287+M277+M264+M230+M218+M210+M204+M192+M182+M177</f>
        <v>5643014.46198316</v>
      </c>
      <c r="N404" s="18"/>
    </row>
    <row r="405" customFormat="false" ht="15" hidden="false" customHeight="false" outlineLevel="0" collapsed="false">
      <c r="C405" s="20"/>
      <c r="D405" s="20"/>
      <c r="E405" s="20"/>
      <c r="F405" s="20"/>
      <c r="G405" s="20"/>
      <c r="H405" s="20"/>
      <c r="I405" s="20"/>
      <c r="J405" s="20"/>
      <c r="K405" s="20"/>
      <c r="L405" s="20"/>
      <c r="M405" s="20"/>
    </row>
    <row r="406" customFormat="false" ht="15" hidden="false" customHeight="false" outlineLevel="0" collapsed="false">
      <c r="B406" s="19" t="s">
        <v>575</v>
      </c>
      <c r="C406" s="21" t="n">
        <f aca="false">C404-C167</f>
        <v>174588</v>
      </c>
      <c r="D406" s="21" t="n">
        <f aca="false">D404-D167</f>
        <v>58085</v>
      </c>
      <c r="E406" s="21" t="n">
        <f aca="false">E404-E167</f>
        <v>-524632</v>
      </c>
      <c r="F406" s="21" t="n">
        <f aca="false">F404-F167</f>
        <v>-492000</v>
      </c>
      <c r="G406" s="21" t="n">
        <f aca="false">G404-G167</f>
        <v>-160272.54</v>
      </c>
      <c r="H406" s="21" t="n">
        <f aca="false">H404-H167</f>
        <v>594204.97</v>
      </c>
      <c r="I406" s="21" t="n">
        <f aca="false">I404-I167</f>
        <v>0</v>
      </c>
      <c r="J406" s="21" t="n">
        <f aca="false">J404-J167</f>
        <v>74793.6099999999</v>
      </c>
      <c r="K406" s="21"/>
      <c r="L406" s="21" t="n">
        <f aca="false">L404-L167</f>
        <v>0</v>
      </c>
      <c r="M406" s="21" t="n">
        <f aca="false">M167-M404</f>
        <v>190513.690116841</v>
      </c>
    </row>
    <row r="407" customFormat="false" ht="15" hidden="false" customHeight="false" outlineLevel="0" collapsed="false">
      <c r="C407" s="20"/>
      <c r="D407" s="20"/>
      <c r="E407" s="20"/>
      <c r="F407" s="20"/>
      <c r="G407" s="20"/>
      <c r="H407" s="20"/>
      <c r="I407" s="20"/>
      <c r="J407" s="20"/>
      <c r="K407" s="20"/>
      <c r="L407" s="20"/>
      <c r="M407" s="20"/>
    </row>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mergeCells count="1">
    <mergeCell ref="A1:N1"/>
  </mergeCells>
  <printOptions headings="false" gridLines="tru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legacyDrawing r:id="rId2"/>
</worksheet>
</file>

<file path=docProps/app.xml><?xml version="1.0" encoding="utf-8"?>
<Properties xmlns="http://schemas.openxmlformats.org/officeDocument/2006/extended-properties" xmlns:vt="http://schemas.openxmlformats.org/officeDocument/2006/docPropsVTypes">
  <Template/>
  <TotalTime>2708</TotalTime>
  <Application>LibreOffice/7.2.5.2$Windows_X86_64 LibreOffice_project/499f9727c189e6ef3471021d6132d4c694f357e5</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2020-11-24T22:35:09Z</dcterms:created>
  <dc:creator>Cheryl Gordon</dc:creator>
  <dc:description/>
  <dc:language>en-US</dc:language>
  <cp:lastModifiedBy/>
  <cp:lastPrinted>2022-01-28T08:06:35Z</cp:lastPrinted>
  <dcterms:modified xsi:type="dcterms:W3CDTF">2022-01-28T08:55:55Z</dcterms:modified>
  <cp:revision>9</cp:revision>
  <dc:subject/>
  <dc:title/>
</cp:coreProperties>
</file>

<file path=docProps/custom.xml><?xml version="1.0" encoding="utf-8"?>
<Properties xmlns="http://schemas.openxmlformats.org/officeDocument/2006/custom-properties" xmlns:vt="http://schemas.openxmlformats.org/officeDocument/2006/docPropsVTypes"/>
</file>